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<sst xmlns="http://schemas.openxmlformats.org/spreadsheetml/2006/main" count="81" uniqueCount="80">
  <si>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</si>
  <si>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</si>
  <si>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</si>
  <si>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</si>
  <si>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</si>
  <si>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</si>
  <si>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</si>
  <si>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</si>
  <si>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</si>
  <si>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</si>
  <si>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</si>
  <si>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</si>
  <si>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</si>
  <si>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</si>
  <si>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</si>
  <si>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</si>
  <si>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</si>
  <si>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</si>
  <si>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</si>
  <si>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</si>
  <si>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</si>
  <si>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</si>
  <si>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</si>
  <si>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</si>
  <si>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</si>
  <si>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</si>
  <si>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</si>
  <si>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</si>
  <si>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</si>
  <si>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</si>
  <si>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</si>
  <si>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</si>
  <si>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</si>
  <si>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</si>
  <si>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</si>
  <si>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</si>
  <si>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</si>
  <si>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</si>
  <si>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</si>
  <si>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</si>
  <si>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</si>
  <si>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</si>
  <si>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</si>
  <si>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</si>
  <si>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</si>
  <si>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</si>
  <si>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</si>
  <si>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</si>
  <si>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</si>
  <si>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</si>
  <si>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</si>
  <si>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</si>
  <si>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</si>
  <si>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</si>
  <si>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</si>
  <si>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</si>
  <si>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</si>
  <si>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</si>
  <si>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</si>
  <si>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</si>
  <si>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</si>
  <si>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</si>
  <si>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</si>
  <si>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</si>
  <si>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</si>
  <si>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</si>
  <si>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</si>
  <si>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</si>
  <si>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</si>
  <si>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</si>
  <si>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</si>
  <si>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</si>
  <si>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</si>
  <si>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</si>
  <si>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</si>
  <si>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03/12/21 - VENCIMENTO 10/12/21</t>
  </si>
  <si>
    <t>5.2.12. Amortização dos Investimentos</t>
  </si>
  <si>
    <t>5.3. Revisão de Remuneração pelo Transporte Coletivo ¹</t>
  </si>
  <si>
    <t>7.15. Consórcio KBPX</t>
  </si>
  <si>
    <t>¹ Energia para tração out e nov.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</si>
</sst>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85003</v>
      </c>
      <c r="C7" s="10">
        <f>C8+C11</f>
        <v>102257</v>
      </c>
      <c r="D7" s="10">
        <f aca="true" t="shared" si="0" ref="D7:K7">D8+D11</f>
        <v>294794</v>
      </c>
      <c r="E7" s="10">
        <f t="shared" si="0"/>
        <v>250134</v>
      </c>
      <c r="F7" s="10">
        <f t="shared" si="0"/>
        <v>260539</v>
      </c>
      <c r="G7" s="10">
        <f t="shared" si="0"/>
        <v>136489</v>
      </c>
      <c r="H7" s="10">
        <f t="shared" si="0"/>
        <v>71886</v>
      </c>
      <c r="I7" s="10">
        <f t="shared" si="0"/>
        <v>113376</v>
      </c>
      <c r="J7" s="10">
        <f t="shared" si="0"/>
        <v>106424</v>
      </c>
      <c r="K7" s="10">
        <f t="shared" si="0"/>
        <v>210171</v>
      </c>
      <c r="L7" s="10">
        <f>SUM(B7:K7)</f>
        <v>1631073</v>
      </c>
      <c r="M7" s="11"/>
    </row>
    <row r="8" spans="1:13" ht="17.25" customHeight="1">
      <c r="A8" s="12" t="s">
        <v>18</v>
      </c>
      <c r="B8" s="13">
        <f>B9+B10</f>
        <v>7096</v>
      </c>
      <c r="C8" s="13">
        <f aca="true" t="shared" si="1" ref="C8:K8">C9+C10</f>
        <v>7799</v>
      </c>
      <c r="D8" s="13">
        <f t="shared" si="1"/>
        <v>23628</v>
      </c>
      <c r="E8" s="13">
        <f t="shared" si="1"/>
        <v>18014</v>
      </c>
      <c r="F8" s="13">
        <f t="shared" si="1"/>
        <v>17533</v>
      </c>
      <c r="G8" s="13">
        <f t="shared" si="1"/>
        <v>11922</v>
      </c>
      <c r="H8" s="13">
        <f t="shared" si="1"/>
        <v>5377</v>
      </c>
      <c r="I8" s="13">
        <f t="shared" si="1"/>
        <v>6437</v>
      </c>
      <c r="J8" s="13">
        <f t="shared" si="1"/>
        <v>7813</v>
      </c>
      <c r="K8" s="13">
        <f t="shared" si="1"/>
        <v>14755</v>
      </c>
      <c r="L8" s="13">
        <f>SUM(B8:K8)</f>
        <v>120374</v>
      </c>
      <c r="M8"/>
    </row>
    <row r="9" spans="1:13" ht="17.25" customHeight="1">
      <c r="A9" s="14" t="s">
        <v>19</v>
      </c>
      <c r="B9" s="15">
        <v>7095</v>
      </c>
      <c r="C9" s="15">
        <v>7799</v>
      </c>
      <c r="D9" s="15">
        <v>23628</v>
      </c>
      <c r="E9" s="15">
        <v>18014</v>
      </c>
      <c r="F9" s="15">
        <v>17533</v>
      </c>
      <c r="G9" s="15">
        <v>11922</v>
      </c>
      <c r="H9" s="15">
        <v>5348</v>
      </c>
      <c r="I9" s="15">
        <v>6437</v>
      </c>
      <c r="J9" s="15">
        <v>7813</v>
      </c>
      <c r="K9" s="15">
        <v>14755</v>
      </c>
      <c r="L9" s="13">
        <f>SUM(B9:K9)</f>
        <v>120344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29</v>
      </c>
      <c r="I10" s="15">
        <v>0</v>
      </c>
      <c r="J10" s="15">
        <v>0</v>
      </c>
      <c r="K10" s="15">
        <v>0</v>
      </c>
      <c r="L10" s="13">
        <f>SUM(B10:K10)</f>
        <v>30</v>
      </c>
      <c r="M10"/>
    </row>
    <row r="11" spans="1:13" ht="17.25" customHeight="1">
      <c r="A11" s="12" t="s">
        <v>21</v>
      </c>
      <c r="B11" s="15">
        <v>77907</v>
      </c>
      <c r="C11" s="15">
        <v>94458</v>
      </c>
      <c r="D11" s="15">
        <v>271166</v>
      </c>
      <c r="E11" s="15">
        <v>232120</v>
      </c>
      <c r="F11" s="15">
        <v>243006</v>
      </c>
      <c r="G11" s="15">
        <v>124567</v>
      </c>
      <c r="H11" s="15">
        <v>66509</v>
      </c>
      <c r="I11" s="15">
        <v>106939</v>
      </c>
      <c r="J11" s="15">
        <v>98611</v>
      </c>
      <c r="K11" s="15">
        <v>195416</v>
      </c>
      <c r="L11" s="13">
        <f>SUM(B11:K11)</f>
        <v>1510699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0.968072427706309</v>
      </c>
      <c r="C15" s="22">
        <v>1.14590661615723</v>
      </c>
      <c r="D15" s="22">
        <v>1.104789722253476</v>
      </c>
      <c r="E15" s="22">
        <v>1.051755608918306</v>
      </c>
      <c r="F15" s="22">
        <v>1.205661033496451</v>
      </c>
      <c r="G15" s="22">
        <v>1.169925287745071</v>
      </c>
      <c r="H15" s="22">
        <v>1.140692458367496</v>
      </c>
      <c r="I15" s="22">
        <v>1.176211704546686</v>
      </c>
      <c r="J15" s="22">
        <v>1.355772385731164</v>
      </c>
      <c r="K15" s="22">
        <v>1.050076302418941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488370.99</v>
      </c>
      <c r="C17" s="25">
        <f aca="true" t="shared" si="2" ref="C17:K17">C18+C19+C20+C21+C22+C23+C24</f>
        <v>370731.58999999997</v>
      </c>
      <c r="D17" s="25">
        <f t="shared" si="2"/>
        <v>1238284.94</v>
      </c>
      <c r="E17" s="25">
        <f t="shared" si="2"/>
        <v>1010832.9299999999</v>
      </c>
      <c r="F17" s="25">
        <f t="shared" si="2"/>
        <v>1073689.0599999998</v>
      </c>
      <c r="G17" s="25">
        <f t="shared" si="2"/>
        <v>601717.11</v>
      </c>
      <c r="H17" s="25">
        <f t="shared" si="2"/>
        <v>342601.7</v>
      </c>
      <c r="I17" s="25">
        <f t="shared" si="2"/>
        <v>450308.19999999995</v>
      </c>
      <c r="J17" s="25">
        <f t="shared" si="2"/>
        <v>530151.9</v>
      </c>
      <c r="K17" s="25">
        <f t="shared" si="2"/>
        <v>663523.13</v>
      </c>
      <c r="L17" s="25">
        <f>L18+L19+L20+L21+L22+L23+L24</f>
        <v>6770211.550000001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501679.21</v>
      </c>
      <c r="C18" s="33">
        <f t="shared" si="3"/>
        <v>318326.04</v>
      </c>
      <c r="D18" s="33">
        <f t="shared" si="3"/>
        <v>1092241.25</v>
      </c>
      <c r="E18" s="33">
        <f t="shared" si="3"/>
        <v>938752.9</v>
      </c>
      <c r="F18" s="33">
        <f t="shared" si="3"/>
        <v>863947.32</v>
      </c>
      <c r="G18" s="33">
        <f t="shared" si="3"/>
        <v>497666.19</v>
      </c>
      <c r="H18" s="33">
        <f t="shared" si="3"/>
        <v>288730.12</v>
      </c>
      <c r="I18" s="33">
        <f t="shared" si="3"/>
        <v>377553.42</v>
      </c>
      <c r="J18" s="33">
        <f t="shared" si="3"/>
        <v>381679.03</v>
      </c>
      <c r="K18" s="33">
        <f t="shared" si="3"/>
        <v>615506.79</v>
      </c>
      <c r="L18" s="33">
        <f aca="true" t="shared" si="4" ref="L18:L24">SUM(B18:K18)</f>
        <v>5876082.2700000005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-16017.4</v>
      </c>
      <c r="C19" s="33">
        <f t="shared" si="5"/>
        <v>46445.88</v>
      </c>
      <c r="D19" s="33">
        <f t="shared" si="5"/>
        <v>114455.66</v>
      </c>
      <c r="E19" s="33">
        <f t="shared" si="5"/>
        <v>48585.73</v>
      </c>
      <c r="F19" s="33">
        <f t="shared" si="5"/>
        <v>177680.3</v>
      </c>
      <c r="G19" s="33">
        <f t="shared" si="5"/>
        <v>84566.07</v>
      </c>
      <c r="H19" s="33">
        <f t="shared" si="5"/>
        <v>40622.15</v>
      </c>
      <c r="I19" s="33">
        <f t="shared" si="5"/>
        <v>66529.33</v>
      </c>
      <c r="J19" s="33">
        <f t="shared" si="5"/>
        <v>135790.86</v>
      </c>
      <c r="K19" s="33">
        <f t="shared" si="5"/>
        <v>30822.3</v>
      </c>
      <c r="L19" s="33">
        <f t="shared" si="4"/>
        <v>729480.8800000001</v>
      </c>
      <c r="M19"/>
    </row>
    <row r="20" spans="1:13" ht="17.25" customHeight="1">
      <c r="A20" s="27" t="s">
        <v>26</v>
      </c>
      <c r="B20" s="33">
        <v>1367.95</v>
      </c>
      <c r="C20" s="33">
        <v>4618.44</v>
      </c>
      <c r="D20" s="33">
        <v>28905.57</v>
      </c>
      <c r="E20" s="33">
        <v>20811.84</v>
      </c>
      <c r="F20" s="33">
        <v>30720.21</v>
      </c>
      <c r="G20" s="33">
        <v>19484.85</v>
      </c>
      <c r="H20" s="33">
        <v>11908.2</v>
      </c>
      <c r="I20" s="33">
        <v>4884.22</v>
      </c>
      <c r="J20" s="33">
        <v>9999.55</v>
      </c>
      <c r="K20" s="33">
        <v>14511.58</v>
      </c>
      <c r="L20" s="33">
        <f t="shared" si="4"/>
        <v>147212.41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-526475.05</v>
      </c>
      <c r="C27" s="33">
        <f t="shared" si="6"/>
        <v>-41823.22</v>
      </c>
      <c r="D27" s="33">
        <f t="shared" si="6"/>
        <v>-124210.57</v>
      </c>
      <c r="E27" s="33">
        <f t="shared" si="6"/>
        <v>-113180.33000000002</v>
      </c>
      <c r="F27" s="33">
        <f t="shared" si="6"/>
        <v>-94176.25</v>
      </c>
      <c r="G27" s="33">
        <f t="shared" si="6"/>
        <v>-76857.94</v>
      </c>
      <c r="H27" s="33">
        <f t="shared" si="6"/>
        <v>-35841.68</v>
      </c>
      <c r="I27" s="33">
        <f t="shared" si="6"/>
        <v>-49171.97</v>
      </c>
      <c r="J27" s="33">
        <f t="shared" si="6"/>
        <v>-42359.049999999996</v>
      </c>
      <c r="K27" s="33">
        <f t="shared" si="6"/>
        <v>-76374.75</v>
      </c>
      <c r="L27" s="33">
        <f aca="true" t="shared" si="7" ref="L27:L34">SUM(B27:K27)</f>
        <v>-1180470.8100000003</v>
      </c>
      <c r="M27"/>
    </row>
    <row r="28" spans="1:13" ht="18.75" customHeight="1">
      <c r="A28" s="27" t="s">
        <v>30</v>
      </c>
      <c r="B28" s="33">
        <f>B29+B30+B31+B32</f>
        <v>-31218</v>
      </c>
      <c r="C28" s="33">
        <f aca="true" t="shared" si="8" ref="C28:K28">C29+C30+C31+C32</f>
        <v>-34315.6</v>
      </c>
      <c r="D28" s="33">
        <f t="shared" si="8"/>
        <v>-103963.2</v>
      </c>
      <c r="E28" s="33">
        <f t="shared" si="8"/>
        <v>-79261.6</v>
      </c>
      <c r="F28" s="33">
        <f t="shared" si="8"/>
        <v>-77145.2</v>
      </c>
      <c r="G28" s="33">
        <f t="shared" si="8"/>
        <v>-52456.8</v>
      </c>
      <c r="H28" s="33">
        <f t="shared" si="8"/>
        <v>-23531.2</v>
      </c>
      <c r="I28" s="33">
        <f t="shared" si="8"/>
        <v>-40230.93</v>
      </c>
      <c r="J28" s="33">
        <f t="shared" si="8"/>
        <v>-34377.2</v>
      </c>
      <c r="K28" s="33">
        <f t="shared" si="8"/>
        <v>-64922</v>
      </c>
      <c r="L28" s="33">
        <f t="shared" si="7"/>
        <v>-541421.73</v>
      </c>
      <c r="M28"/>
    </row>
    <row r="29" spans="1:13" s="36" customFormat="1" ht="18.75" customHeight="1">
      <c r="A29" s="34" t="s">
        <v>57</v>
      </c>
      <c r="B29" s="33">
        <f>-ROUND((B9)*$E$3,2)</f>
        <v>-31218</v>
      </c>
      <c r="C29" s="33">
        <f aca="true" t="shared" si="9" ref="C29:K29">-ROUND((C9)*$E$3,2)</f>
        <v>-34315.6</v>
      </c>
      <c r="D29" s="33">
        <f t="shared" si="9"/>
        <v>-103963.2</v>
      </c>
      <c r="E29" s="33">
        <f t="shared" si="9"/>
        <v>-79261.6</v>
      </c>
      <c r="F29" s="33">
        <f t="shared" si="9"/>
        <v>-77145.2</v>
      </c>
      <c r="G29" s="33">
        <f t="shared" si="9"/>
        <v>-52456.8</v>
      </c>
      <c r="H29" s="33">
        <f t="shared" si="9"/>
        <v>-23531.2</v>
      </c>
      <c r="I29" s="33">
        <f t="shared" si="9"/>
        <v>-28322.8</v>
      </c>
      <c r="J29" s="33">
        <f t="shared" si="9"/>
        <v>-34377.2</v>
      </c>
      <c r="K29" s="33">
        <f t="shared" si="9"/>
        <v>-64922</v>
      </c>
      <c r="L29" s="33">
        <f t="shared" si="7"/>
        <v>-529513.6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-11896.87</v>
      </c>
      <c r="J32" s="17">
        <v>0</v>
      </c>
      <c r="K32" s="17">
        <v>0</v>
      </c>
      <c r="L32" s="33">
        <f t="shared" si="7"/>
        <v>-11896.87</v>
      </c>
      <c r="M32"/>
    </row>
    <row r="33" spans="1:13" s="36" customFormat="1" ht="18.75" customHeight="1">
      <c r="A33" s="27" t="s">
        <v>34</v>
      </c>
      <c r="B33" s="38">
        <f>SUM(B34:B46)</f>
        <v>-28337.99</v>
      </c>
      <c r="C33" s="38">
        <f aca="true" t="shared" si="10" ref="C33:K33">SUM(C34:C46)</f>
        <v>-7507.62</v>
      </c>
      <c r="D33" s="38">
        <f t="shared" si="10"/>
        <v>-20247.370000000003</v>
      </c>
      <c r="E33" s="38">
        <f t="shared" si="10"/>
        <v>-33918.73</v>
      </c>
      <c r="F33" s="38">
        <f t="shared" si="10"/>
        <v>-17031.05</v>
      </c>
      <c r="G33" s="38">
        <f t="shared" si="10"/>
        <v>-24401.140000000003</v>
      </c>
      <c r="H33" s="38">
        <f t="shared" si="10"/>
        <v>-12310.480000000001</v>
      </c>
      <c r="I33" s="38">
        <f t="shared" si="10"/>
        <v>-8941.04</v>
      </c>
      <c r="J33" s="38">
        <f t="shared" si="10"/>
        <v>-7981.85</v>
      </c>
      <c r="K33" s="38">
        <f t="shared" si="10"/>
        <v>-11452.750000000002</v>
      </c>
      <c r="L33" s="33">
        <f t="shared" si="7"/>
        <v>-172130.02000000005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33">
        <v>-6236.47</v>
      </c>
      <c r="C37" s="33">
        <v>-5909.51</v>
      </c>
      <c r="D37" s="33">
        <v>-14902.69</v>
      </c>
      <c r="E37" s="33">
        <v>-24987.18</v>
      </c>
      <c r="F37" s="33">
        <v>-12395.46</v>
      </c>
      <c r="G37" s="33">
        <v>-21797.58</v>
      </c>
      <c r="H37" s="33">
        <v>-2990.83</v>
      </c>
      <c r="I37" s="33">
        <v>-6993.67</v>
      </c>
      <c r="J37" s="33">
        <v>-5695.81</v>
      </c>
      <c r="K37" s="33">
        <v>-8584.61</v>
      </c>
      <c r="L37" s="33">
        <f aca="true" t="shared" si="11" ref="L37:L47">SUM(B37:K37)</f>
        <v>-110493.81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-2567.93</v>
      </c>
      <c r="C44" s="33">
        <v>-1948.53</v>
      </c>
      <c r="D44" s="33">
        <v>-6516.6</v>
      </c>
      <c r="E44" s="33">
        <v>-5329.42</v>
      </c>
      <c r="F44" s="33">
        <v>-5652.03</v>
      </c>
      <c r="G44" s="33">
        <v>-3174.43</v>
      </c>
      <c r="H44" s="33">
        <v>-1806.58</v>
      </c>
      <c r="I44" s="33">
        <v>-2374.37</v>
      </c>
      <c r="J44" s="33">
        <v>-2787.3</v>
      </c>
      <c r="K44" s="33">
        <v>-3497.03</v>
      </c>
      <c r="L44" s="33">
        <f t="shared" si="11"/>
        <v>-35654.22</v>
      </c>
    </row>
    <row r="45" spans="1:12" ht="18.75" customHeight="1">
      <c r="A45" s="37" t="s">
        <v>76</v>
      </c>
      <c r="B45" s="33">
        <v>461.81</v>
      </c>
      <c r="C45" s="33">
        <v>350.42</v>
      </c>
      <c r="D45" s="33">
        <v>1171.92</v>
      </c>
      <c r="E45" s="33">
        <v>958.42</v>
      </c>
      <c r="F45" s="33">
        <v>1016.44</v>
      </c>
      <c r="G45" s="33">
        <v>570.87</v>
      </c>
      <c r="H45" s="33">
        <v>324.89</v>
      </c>
      <c r="I45" s="33">
        <v>427</v>
      </c>
      <c r="J45" s="33">
        <v>501.26</v>
      </c>
      <c r="K45" s="33">
        <v>628.89</v>
      </c>
      <c r="L45" s="33">
        <f t="shared" si="11"/>
        <v>6411.920000000001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77</v>
      </c>
      <c r="B47" s="33">
        <v>-466919.06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3">
        <f t="shared" si="11"/>
        <v>-466919.06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0</v>
      </c>
      <c r="C49" s="41">
        <f aca="true" t="shared" si="12" ref="C49:K49">IF(C17+C27+C40+C50&lt;0,0,C17+C27+C50)</f>
        <v>328908.37</v>
      </c>
      <c r="D49" s="41">
        <f t="shared" si="12"/>
        <v>1114074.3699999999</v>
      </c>
      <c r="E49" s="41">
        <f t="shared" si="12"/>
        <v>897652.5999999999</v>
      </c>
      <c r="F49" s="41">
        <f t="shared" si="12"/>
        <v>979512.8099999998</v>
      </c>
      <c r="G49" s="41">
        <f t="shared" si="12"/>
        <v>524859.1699999999</v>
      </c>
      <c r="H49" s="41">
        <f t="shared" si="12"/>
        <v>306760.02</v>
      </c>
      <c r="I49" s="41">
        <f t="shared" si="12"/>
        <v>401136.23</v>
      </c>
      <c r="J49" s="41">
        <f t="shared" si="12"/>
        <v>487792.85000000003</v>
      </c>
      <c r="K49" s="41">
        <f t="shared" si="12"/>
        <v>587148.38</v>
      </c>
      <c r="L49" s="42">
        <f>SUM(B49:K49)</f>
        <v>5627844.799999999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-38104.060000000056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42">
        <f>SUM(B51:K51)</f>
        <v>-38104.060000000056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0</v>
      </c>
      <c r="C55" s="41">
        <f aca="true" t="shared" si="14" ref="C55:J55">SUM(C56:C67)</f>
        <v>328908.37</v>
      </c>
      <c r="D55" s="41">
        <f t="shared" si="14"/>
        <v>1114074.37</v>
      </c>
      <c r="E55" s="41">
        <f t="shared" si="14"/>
        <v>897652.6</v>
      </c>
      <c r="F55" s="41">
        <f t="shared" si="14"/>
        <v>979512.81</v>
      </c>
      <c r="G55" s="41">
        <f t="shared" si="14"/>
        <v>524859.17</v>
      </c>
      <c r="H55" s="41">
        <f t="shared" si="14"/>
        <v>306760.02</v>
      </c>
      <c r="I55" s="41">
        <f>SUM(I56:I70)</f>
        <v>401136.23</v>
      </c>
      <c r="J55" s="41">
        <f t="shared" si="14"/>
        <v>487792.85</v>
      </c>
      <c r="K55" s="41">
        <f>SUM(K56:K69)</f>
        <v>587148.39</v>
      </c>
      <c r="L55" s="46">
        <f>SUM(B55:K55)</f>
        <v>5627844.81</v>
      </c>
      <c r="M55" s="40"/>
    </row>
    <row r="56" spans="1:13" ht="18.75" customHeight="1">
      <c r="A56" s="47" t="s">
        <v>50</v>
      </c>
      <c r="B56" s="48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0</v>
      </c>
      <c r="M56" s="40"/>
    </row>
    <row r="57" spans="1:12" ht="18.75" customHeight="1">
      <c r="A57" s="47" t="s">
        <v>60</v>
      </c>
      <c r="B57" s="17">
        <v>0</v>
      </c>
      <c r="C57" s="48">
        <v>287465.92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287465.92</v>
      </c>
    </row>
    <row r="58" spans="1:12" ht="18.75" customHeight="1">
      <c r="A58" s="47" t="s">
        <v>61</v>
      </c>
      <c r="B58" s="17">
        <v>0</v>
      </c>
      <c r="C58" s="48">
        <v>41442.45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41442.45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1114074.37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1114074.37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897652.6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897652.6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979512.81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979512.81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524859.17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524859.17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306760.02</v>
      </c>
      <c r="I63" s="17">
        <v>0</v>
      </c>
      <c r="J63" s="17">
        <v>0</v>
      </c>
      <c r="K63" s="17">
        <v>0</v>
      </c>
      <c r="L63" s="46">
        <f t="shared" si="15"/>
        <v>306760.02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487792.85</v>
      </c>
      <c r="K65" s="17">
        <v>0</v>
      </c>
      <c r="L65" s="46">
        <f t="shared" si="15"/>
        <v>487792.85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319643.58</v>
      </c>
      <c r="L66" s="46">
        <f t="shared" si="15"/>
        <v>319643.58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267504.81</v>
      </c>
      <c r="L67" s="46">
        <f t="shared" si="15"/>
        <v>267504.81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401136.23</v>
      </c>
      <c r="J70" s="53">
        <v>0</v>
      </c>
      <c r="K70" s="53">
        <v>0</v>
      </c>
      <c r="L70" s="51">
        <f>SUM(B70:K70)</f>
        <v>401136.23</v>
      </c>
    </row>
    <row r="71" spans="1:12" ht="18" customHeight="1">
      <c r="A71" s="56" t="s">
        <v>79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2021-12-09T18:48:42Z</dcterms:modified>
  <cp:category/>
  <cp:version/>
  <cp:contentType/>
  <cp:contentStatus/>
</cp:coreProperties>
</file>