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<sst xmlns="http://schemas.openxmlformats.org/spreadsheetml/2006/main" count="80" uniqueCount="79">
  <si>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</si>
  <si>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</si>
  <si>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</si>
  <si>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</si>
  <si>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</si>
  <si>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</si>
  <si>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</si>
  <si>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</si>
  <si>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</si>
  <si>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</si>
  <si>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</si>
  <si>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</si>
  <si>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</si>
  <si>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</si>
  <si>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</si>
  <si>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</si>
  <si>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</si>
  <si>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</si>
  <si>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</si>
  <si>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</si>
  <si>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</si>
  <si>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</si>
  <si>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</si>
  <si>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</si>
  <si>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</si>
  <si>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</si>
  <si>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</si>
  <si>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</si>
  <si>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</si>
  <si>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</si>
  <si>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</si>
  <si>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</si>
  <si>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</si>
  <si>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</si>
  <si>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</si>
  <si>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</si>
  <si>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</si>
  <si>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</si>
  <si>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</si>
  <si>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</si>
  <si>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</si>
  <si>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</si>
  <si>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</si>
  <si>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</si>
  <si>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</si>
  <si>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</si>
  <si>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</si>
  <si>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</si>
  <si>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</si>
  <si>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</si>
  <si>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</si>
  <si>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</si>
  <si>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</si>
  <si>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</si>
  <si>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</si>
  <si>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</si>
  <si>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</si>
  <si>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</si>
  <si>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</si>
  <si>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</si>
  <si>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</si>
  <si>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</si>
  <si>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</si>
  <si>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</si>
  <si>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</si>
  <si>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</si>
  <si>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</si>
  <si>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</si>
  <si>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</si>
  <si>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</si>
  <si>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</si>
  <si>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</si>
  <si>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</si>
  <si>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</si>
  <si>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</si>
  <si>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</si>
  <si>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02/12/21 - VENCIMENTO 09/12/21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</si>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</sst>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85611</v>
      </c>
      <c r="C7" s="10">
        <f>C8+C11</f>
        <v>103506</v>
      </c>
      <c r="D7" s="10">
        <f aca="true" t="shared" si="0" ref="D7:K7">D8+D11</f>
        <v>294506</v>
      </c>
      <c r="E7" s="10">
        <f t="shared" si="0"/>
        <v>252032</v>
      </c>
      <c r="F7" s="10">
        <f t="shared" si="0"/>
        <v>263024</v>
      </c>
      <c r="G7" s="10">
        <f t="shared" si="0"/>
        <v>139746</v>
      </c>
      <c r="H7" s="10">
        <f t="shared" si="0"/>
        <v>72778</v>
      </c>
      <c r="I7" s="10">
        <f t="shared" si="0"/>
        <v>113593</v>
      </c>
      <c r="J7" s="10">
        <f t="shared" si="0"/>
        <v>109778</v>
      </c>
      <c r="K7" s="10">
        <f t="shared" si="0"/>
        <v>209726</v>
      </c>
      <c r="L7" s="10">
        <f>SUM(B7:K7)</f>
        <v>1644300</v>
      </c>
      <c r="M7" s="11"/>
    </row>
    <row r="8" spans="1:13" ht="17.25" customHeight="1">
      <c r="A8" s="12" t="s">
        <v>18</v>
      </c>
      <c r="B8" s="13">
        <f>B9+B10</f>
        <v>7121</v>
      </c>
      <c r="C8" s="13">
        <f aca="true" t="shared" si="1" ref="C8:K8">C9+C10</f>
        <v>7625</v>
      </c>
      <c r="D8" s="13">
        <f t="shared" si="1"/>
        <v>23392</v>
      </c>
      <c r="E8" s="13">
        <f t="shared" si="1"/>
        <v>17262</v>
      </c>
      <c r="F8" s="13">
        <f t="shared" si="1"/>
        <v>16886</v>
      </c>
      <c r="G8" s="13">
        <f t="shared" si="1"/>
        <v>12022</v>
      </c>
      <c r="H8" s="13">
        <f t="shared" si="1"/>
        <v>5459</v>
      </c>
      <c r="I8" s="13">
        <f t="shared" si="1"/>
        <v>6418</v>
      </c>
      <c r="J8" s="13">
        <f t="shared" si="1"/>
        <v>8142</v>
      </c>
      <c r="K8" s="13">
        <f t="shared" si="1"/>
        <v>14403</v>
      </c>
      <c r="L8" s="13">
        <f>SUM(B8:K8)</f>
        <v>118730</v>
      </c>
      <c r="M8"/>
    </row>
    <row r="9" spans="1:13" ht="17.25" customHeight="1">
      <c r="A9" s="14" t="s">
        <v>19</v>
      </c>
      <c r="B9" s="15">
        <v>7120</v>
      </c>
      <c r="C9" s="15">
        <v>7625</v>
      </c>
      <c r="D9" s="15">
        <v>23392</v>
      </c>
      <c r="E9" s="15">
        <v>17262</v>
      </c>
      <c r="F9" s="15">
        <v>16886</v>
      </c>
      <c r="G9" s="15">
        <v>12022</v>
      </c>
      <c r="H9" s="15">
        <v>5449</v>
      </c>
      <c r="I9" s="15">
        <v>6418</v>
      </c>
      <c r="J9" s="15">
        <v>8142</v>
      </c>
      <c r="K9" s="15">
        <v>14403</v>
      </c>
      <c r="L9" s="13">
        <f>SUM(B9:K9)</f>
        <v>118719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78490</v>
      </c>
      <c r="C11" s="15">
        <v>95881</v>
      </c>
      <c r="D11" s="15">
        <v>271114</v>
      </c>
      <c r="E11" s="15">
        <v>234770</v>
      </c>
      <c r="F11" s="15">
        <v>246138</v>
      </c>
      <c r="G11" s="15">
        <v>127724</v>
      </c>
      <c r="H11" s="15">
        <v>67319</v>
      </c>
      <c r="I11" s="15">
        <v>107175</v>
      </c>
      <c r="J11" s="15">
        <v>101636</v>
      </c>
      <c r="K11" s="15">
        <v>195323</v>
      </c>
      <c r="L11" s="13">
        <f>SUM(B11:K11)</f>
        <v>1525570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0.966817929917616</v>
      </c>
      <c r="C15" s="22">
        <v>1.140040535388107</v>
      </c>
      <c r="D15" s="22">
        <v>1.13162280840659</v>
      </c>
      <c r="E15" s="22">
        <v>1.047048396017739</v>
      </c>
      <c r="F15" s="22">
        <v>1.204530157061158</v>
      </c>
      <c r="G15" s="22">
        <v>1.149159411396374</v>
      </c>
      <c r="H15" s="22">
        <v>1.141221888494822</v>
      </c>
      <c r="I15" s="22">
        <v>1.176351893046312</v>
      </c>
      <c r="J15" s="22">
        <v>1.327167729826894</v>
      </c>
      <c r="K15" s="22">
        <v>1.059989781465857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491229.51999999996</v>
      </c>
      <c r="C17" s="25">
        <f aca="true" t="shared" si="2" ref="C17:K17">C18+C19+C20+C21+C22+C23+C24</f>
        <v>373890.08999999997</v>
      </c>
      <c r="D17" s="25">
        <f t="shared" si="2"/>
        <v>1266093.2999999998</v>
      </c>
      <c r="E17" s="25">
        <f t="shared" si="2"/>
        <v>1014041.8299999998</v>
      </c>
      <c r="F17" s="25">
        <f t="shared" si="2"/>
        <v>1082400.1199999999</v>
      </c>
      <c r="G17" s="25">
        <f t="shared" si="2"/>
        <v>604478.86</v>
      </c>
      <c r="H17" s="25">
        <f t="shared" si="2"/>
        <v>346970.35000000003</v>
      </c>
      <c r="I17" s="25">
        <f t="shared" si="2"/>
        <v>451442.3</v>
      </c>
      <c r="J17" s="25">
        <f t="shared" si="2"/>
        <v>535494.9199999999</v>
      </c>
      <c r="K17" s="25">
        <f t="shared" si="2"/>
        <v>668031.6799999999</v>
      </c>
      <c r="L17" s="25">
        <f>L18+L19+L20+L21+L22+L23+L24</f>
        <v>6834072.970000001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505267.56</v>
      </c>
      <c r="C18" s="33">
        <f t="shared" si="3"/>
        <v>322214.18</v>
      </c>
      <c r="D18" s="33">
        <f t="shared" si="3"/>
        <v>1091174.18</v>
      </c>
      <c r="E18" s="33">
        <f t="shared" si="3"/>
        <v>945876.1</v>
      </c>
      <c r="F18" s="33">
        <f t="shared" si="3"/>
        <v>872187.58</v>
      </c>
      <c r="G18" s="33">
        <f t="shared" si="3"/>
        <v>509541.87</v>
      </c>
      <c r="H18" s="33">
        <f t="shared" si="3"/>
        <v>292312.84</v>
      </c>
      <c r="I18" s="33">
        <f t="shared" si="3"/>
        <v>378276.05</v>
      </c>
      <c r="J18" s="33">
        <f t="shared" si="3"/>
        <v>393707.82</v>
      </c>
      <c r="K18" s="33">
        <f t="shared" si="3"/>
        <v>614203.56</v>
      </c>
      <c r="L18" s="33">
        <f aca="true" t="shared" si="4" ref="L18:L24">SUM(B18:K18)</f>
        <v>5924761.74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-16765.82</v>
      </c>
      <c r="C19" s="33">
        <f t="shared" si="5"/>
        <v>45123.05</v>
      </c>
      <c r="D19" s="33">
        <f t="shared" si="5"/>
        <v>143623.41</v>
      </c>
      <c r="E19" s="33">
        <f t="shared" si="5"/>
        <v>44501.95</v>
      </c>
      <c r="F19" s="33">
        <f t="shared" si="5"/>
        <v>178388.66</v>
      </c>
      <c r="G19" s="33">
        <f t="shared" si="5"/>
        <v>76002.97</v>
      </c>
      <c r="H19" s="33">
        <f t="shared" si="5"/>
        <v>41280.97</v>
      </c>
      <c r="I19" s="33">
        <f t="shared" si="5"/>
        <v>66709.7</v>
      </c>
      <c r="J19" s="33">
        <f t="shared" si="5"/>
        <v>128808.49</v>
      </c>
      <c r="K19" s="33">
        <f t="shared" si="5"/>
        <v>36845.94</v>
      </c>
      <c r="L19" s="33">
        <f t="shared" si="4"/>
        <v>744519.3199999998</v>
      </c>
      <c r="M19"/>
    </row>
    <row r="20" spans="1:13" ht="17.25" customHeight="1">
      <c r="A20" s="27" t="s">
        <v>26</v>
      </c>
      <c r="B20" s="33">
        <v>1386.55</v>
      </c>
      <c r="C20" s="33">
        <v>5211.63</v>
      </c>
      <c r="D20" s="33">
        <v>28613.25</v>
      </c>
      <c r="E20" s="33">
        <v>20981.32</v>
      </c>
      <c r="F20" s="33">
        <v>30482.65</v>
      </c>
      <c r="G20" s="33">
        <v>18934.02</v>
      </c>
      <c r="H20" s="33">
        <v>12035.31</v>
      </c>
      <c r="I20" s="33">
        <v>5115.32</v>
      </c>
      <c r="J20" s="33">
        <v>10296.15</v>
      </c>
      <c r="K20" s="33">
        <v>14299.72</v>
      </c>
      <c r="L20" s="33">
        <f t="shared" si="4"/>
        <v>147355.91999999998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-53429.520000000004</v>
      </c>
      <c r="C27" s="33">
        <f t="shared" si="6"/>
        <v>-35158.69</v>
      </c>
      <c r="D27" s="33">
        <f t="shared" si="6"/>
        <v>-108354.16</v>
      </c>
      <c r="E27" s="33">
        <f t="shared" si="6"/>
        <v>-84863.18000000001</v>
      </c>
      <c r="F27" s="33">
        <f t="shared" si="6"/>
        <v>-78944.56999999999</v>
      </c>
      <c r="G27" s="33">
        <f t="shared" si="6"/>
        <v>-55489.770000000004</v>
      </c>
      <c r="H27" s="33">
        <f t="shared" si="6"/>
        <v>-33305.84</v>
      </c>
      <c r="I27" s="33">
        <f t="shared" si="6"/>
        <v>-43204.36</v>
      </c>
      <c r="J27" s="33">
        <f t="shared" si="6"/>
        <v>-38121.420000000006</v>
      </c>
      <c r="K27" s="33">
        <f t="shared" si="6"/>
        <v>-66241.34</v>
      </c>
      <c r="L27" s="33">
        <f aca="true" t="shared" si="7" ref="L27:L34">SUM(B27:K27)</f>
        <v>-597112.85</v>
      </c>
      <c r="M27"/>
    </row>
    <row r="28" spans="1:13" ht="18.75" customHeight="1">
      <c r="A28" s="27" t="s">
        <v>30</v>
      </c>
      <c r="B28" s="33">
        <f>B29+B30+B31+B32</f>
        <v>-31328</v>
      </c>
      <c r="C28" s="33">
        <f aca="true" t="shared" si="8" ref="C28:K28">C29+C30+C31+C32</f>
        <v>-33550</v>
      </c>
      <c r="D28" s="33">
        <f t="shared" si="8"/>
        <v>-102924.8</v>
      </c>
      <c r="E28" s="33">
        <f t="shared" si="8"/>
        <v>-75952.8</v>
      </c>
      <c r="F28" s="33">
        <f t="shared" si="8"/>
        <v>-74298.4</v>
      </c>
      <c r="G28" s="33">
        <f t="shared" si="8"/>
        <v>-52896.8</v>
      </c>
      <c r="H28" s="33">
        <f t="shared" si="8"/>
        <v>-23975.6</v>
      </c>
      <c r="I28" s="33">
        <f t="shared" si="8"/>
        <v>-41267.58</v>
      </c>
      <c r="J28" s="33">
        <f t="shared" si="8"/>
        <v>-35824.8</v>
      </c>
      <c r="K28" s="33">
        <f t="shared" si="8"/>
        <v>-63373.2</v>
      </c>
      <c r="L28" s="33">
        <f t="shared" si="7"/>
        <v>-535391.98</v>
      </c>
      <c r="M28"/>
    </row>
    <row r="29" spans="1:13" s="36" customFormat="1" ht="18.75" customHeight="1">
      <c r="A29" s="34" t="s">
        <v>58</v>
      </c>
      <c r="B29" s="33">
        <f>-ROUND((B9)*$E$3,2)</f>
        <v>-31328</v>
      </c>
      <c r="C29" s="33">
        <f aca="true" t="shared" si="9" ref="C29:K29">-ROUND((C9)*$E$3,2)</f>
        <v>-33550</v>
      </c>
      <c r="D29" s="33">
        <f t="shared" si="9"/>
        <v>-102924.8</v>
      </c>
      <c r="E29" s="33">
        <f t="shared" si="9"/>
        <v>-75952.8</v>
      </c>
      <c r="F29" s="33">
        <f t="shared" si="9"/>
        <v>-74298.4</v>
      </c>
      <c r="G29" s="33">
        <f t="shared" si="9"/>
        <v>-52896.8</v>
      </c>
      <c r="H29" s="33">
        <f t="shared" si="9"/>
        <v>-23975.6</v>
      </c>
      <c r="I29" s="33">
        <f t="shared" si="9"/>
        <v>-28239.2</v>
      </c>
      <c r="J29" s="33">
        <f t="shared" si="9"/>
        <v>-35824.8</v>
      </c>
      <c r="K29" s="33">
        <f t="shared" si="9"/>
        <v>-63373.2</v>
      </c>
      <c r="L29" s="33">
        <f t="shared" si="7"/>
        <v>-522363.6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-28.16</v>
      </c>
      <c r="J31" s="17">
        <v>0</v>
      </c>
      <c r="K31" s="17">
        <v>0</v>
      </c>
      <c r="L31" s="33">
        <f t="shared" si="7"/>
        <v>-28.16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-13000.22</v>
      </c>
      <c r="J32" s="17">
        <v>0</v>
      </c>
      <c r="K32" s="17">
        <v>0</v>
      </c>
      <c r="L32" s="33">
        <f t="shared" si="7"/>
        <v>-13000.22</v>
      </c>
      <c r="M32"/>
    </row>
    <row r="33" spans="1:13" s="36" customFormat="1" ht="18.75" customHeight="1">
      <c r="A33" s="27" t="s">
        <v>34</v>
      </c>
      <c r="B33" s="38">
        <f>SUM(B34:B46)</f>
        <v>-22101.52</v>
      </c>
      <c r="C33" s="38">
        <f aca="true" t="shared" si="10" ref="C33:K33">SUM(C34:C46)</f>
        <v>-1608.69</v>
      </c>
      <c r="D33" s="38">
        <f t="shared" si="10"/>
        <v>-5429.360000000001</v>
      </c>
      <c r="E33" s="38">
        <f t="shared" si="10"/>
        <v>-8910.38</v>
      </c>
      <c r="F33" s="38">
        <f t="shared" si="10"/>
        <v>-4646.17</v>
      </c>
      <c r="G33" s="38">
        <f t="shared" si="10"/>
        <v>-2592.9700000000003</v>
      </c>
      <c r="H33" s="38">
        <f t="shared" si="10"/>
        <v>-9330.240000000002</v>
      </c>
      <c r="I33" s="38">
        <f t="shared" si="10"/>
        <v>-1936.78</v>
      </c>
      <c r="J33" s="38">
        <f t="shared" si="10"/>
        <v>-2296.62</v>
      </c>
      <c r="K33" s="38">
        <f t="shared" si="10"/>
        <v>-2868.1400000000003</v>
      </c>
      <c r="L33" s="33">
        <f t="shared" si="7"/>
        <v>-61720.87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-2567.93</v>
      </c>
      <c r="C44" s="33">
        <v>-1961.43</v>
      </c>
      <c r="D44" s="33">
        <v>-6619.84</v>
      </c>
      <c r="E44" s="33">
        <v>-5303.61</v>
      </c>
      <c r="F44" s="33">
        <v>-5664.93</v>
      </c>
      <c r="G44" s="33">
        <v>-3161.52</v>
      </c>
      <c r="H44" s="33">
        <v>-1819.49</v>
      </c>
      <c r="I44" s="33">
        <v>-2361.46</v>
      </c>
      <c r="J44" s="33">
        <v>-2800.2</v>
      </c>
      <c r="K44" s="33">
        <v>-3497.03</v>
      </c>
      <c r="L44" s="33">
        <f t="shared" si="11"/>
        <v>-35757.44</v>
      </c>
    </row>
    <row r="45" spans="1:12" ht="18.75" customHeight="1">
      <c r="A45" s="37" t="s">
        <v>77</v>
      </c>
      <c r="B45" s="33">
        <v>461.81</v>
      </c>
      <c r="C45" s="33">
        <v>352.74</v>
      </c>
      <c r="D45" s="33">
        <v>1190.48</v>
      </c>
      <c r="E45" s="33">
        <v>953.78</v>
      </c>
      <c r="F45" s="33">
        <v>1018.76</v>
      </c>
      <c r="G45" s="33">
        <v>568.55</v>
      </c>
      <c r="H45" s="33">
        <v>327.21</v>
      </c>
      <c r="I45" s="33">
        <v>424.68</v>
      </c>
      <c r="J45" s="33">
        <v>503.58</v>
      </c>
      <c r="K45" s="33">
        <v>628.89</v>
      </c>
      <c r="L45" s="33">
        <f t="shared" si="11"/>
        <v>6430.4800000000005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437799.99999999994</v>
      </c>
      <c r="C49" s="41">
        <f aca="true" t="shared" si="12" ref="C49:K49">IF(C17+C27+C40+C50&lt;0,0,C17+C27+C50)</f>
        <v>338731.39999999997</v>
      </c>
      <c r="D49" s="41">
        <f t="shared" si="12"/>
        <v>1157739.14</v>
      </c>
      <c r="E49" s="41">
        <f t="shared" si="12"/>
        <v>929178.6499999998</v>
      </c>
      <c r="F49" s="41">
        <f t="shared" si="12"/>
        <v>1003455.5499999999</v>
      </c>
      <c r="G49" s="41">
        <f t="shared" si="12"/>
        <v>548989.09</v>
      </c>
      <c r="H49" s="41">
        <f t="shared" si="12"/>
        <v>313664.51</v>
      </c>
      <c r="I49" s="41">
        <f t="shared" si="12"/>
        <v>408237.94</v>
      </c>
      <c r="J49" s="41">
        <f t="shared" si="12"/>
        <v>497373.49999999994</v>
      </c>
      <c r="K49" s="41">
        <f t="shared" si="12"/>
        <v>601790.34</v>
      </c>
      <c r="L49" s="42">
        <f>SUM(B49:K49)</f>
        <v>6236960.119999999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437800</v>
      </c>
      <c r="C55" s="41">
        <f aca="true" t="shared" si="14" ref="C55:J55">SUM(C56:C67)</f>
        <v>338731.39</v>
      </c>
      <c r="D55" s="41">
        <f t="shared" si="14"/>
        <v>1157739.14</v>
      </c>
      <c r="E55" s="41">
        <f t="shared" si="14"/>
        <v>929178.65</v>
      </c>
      <c r="F55" s="41">
        <f t="shared" si="14"/>
        <v>1003455.56</v>
      </c>
      <c r="G55" s="41">
        <f t="shared" si="14"/>
        <v>548989.08</v>
      </c>
      <c r="H55" s="41">
        <f t="shared" si="14"/>
        <v>313664.5</v>
      </c>
      <c r="I55" s="41">
        <f>SUM(I56:I70)</f>
        <v>408237.94</v>
      </c>
      <c r="J55" s="41">
        <f t="shared" si="14"/>
        <v>497373.5</v>
      </c>
      <c r="K55" s="41">
        <f>SUM(K56:K69)</f>
        <v>601790.3400000001</v>
      </c>
      <c r="L55" s="46">
        <f>SUM(B55:K55)</f>
        <v>6236960.1</v>
      </c>
      <c r="M55" s="40"/>
    </row>
    <row r="56" spans="1:13" ht="18.75" customHeight="1">
      <c r="A56" s="47" t="s">
        <v>51</v>
      </c>
      <c r="B56" s="48">
        <v>437800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437800</v>
      </c>
      <c r="M56" s="40"/>
    </row>
    <row r="57" spans="1:12" ht="18.75" customHeight="1">
      <c r="A57" s="47" t="s">
        <v>61</v>
      </c>
      <c r="B57" s="17">
        <v>0</v>
      </c>
      <c r="C57" s="48">
        <v>295780.25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295780.25</v>
      </c>
    </row>
    <row r="58" spans="1:12" ht="18.75" customHeight="1">
      <c r="A58" s="47" t="s">
        <v>62</v>
      </c>
      <c r="B58" s="17">
        <v>0</v>
      </c>
      <c r="C58" s="48">
        <v>42951.14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42951.14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1157739.14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1157739.14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929178.65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929178.65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1003455.56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1003455.56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548989.08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548989.08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313664.5</v>
      </c>
      <c r="I63" s="17">
        <v>0</v>
      </c>
      <c r="J63" s="17">
        <v>0</v>
      </c>
      <c r="K63" s="17">
        <v>0</v>
      </c>
      <c r="L63" s="46">
        <f t="shared" si="15"/>
        <v>313664.5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497373.5</v>
      </c>
      <c r="K65" s="17">
        <v>0</v>
      </c>
      <c r="L65" s="46">
        <f t="shared" si="15"/>
        <v>497373.5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329239.5</v>
      </c>
      <c r="L66" s="46">
        <f t="shared" si="15"/>
        <v>329239.5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272550.84</v>
      </c>
      <c r="L67" s="46">
        <f t="shared" si="15"/>
        <v>272550.84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408237.94</v>
      </c>
      <c r="J70" s="53">
        <v>0</v>
      </c>
      <c r="K70" s="53">
        <v>0</v>
      </c>
      <c r="L70" s="51">
        <f>SUM(B70:K70)</f>
        <v>408237.94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2021-12-08T19:12:36Z</dcterms:modified>
  <cp:category/>
  <cp:version/>
  <cp:contentType/>
  <cp:contentStatus/>
</cp:coreProperties>
</file>