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 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<sst xmlns="http://schemas.openxmlformats.org/spreadsheetml/2006/main" count="82" uniqueCount="79">
  <si>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DEMONSTRATIVO DE REMUNERAÇÃO DOS CONCESSIONÁRIOS - Grupo Local de Distribuição</t>
  </si>
  <si>
    <t>OPERAÇÃO 01 A 31/08/21 - VENCIMENTO 06/08 A 08/09/21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</si>
  <si>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</si>
  <si>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</si>
  <si>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</si>
  <si>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</si>
  <si>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</si>
  <si>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</si>
  <si>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</si>
  <si>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</si>
  <si>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</si>
  <si>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</si>
  <si>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</si>
  <si>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</si>
  <si>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</si>
  <si>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</si>
  <si>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</si>
  <si>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</si>
  <si>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</si>
  <si>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</si>
  <si>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</si>
  <si>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</si>
  <si>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</si>
  <si>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</si>
  <si>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</si>
  <si>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</si>
  <si>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</si>
  <si>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</si>
  <si>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</si>
  <si>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</si>
  <si>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</si>
  <si>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</si>
  <si>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</si>
  <si>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</si>
  <si>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Transportado, até 11/08/21</t>
  </si>
  <si>
    <t>2.1. Tarifa de Remuneração por Passageiro Transportado, a partoir de 12/08/21</t>
  </si>
  <si>
    <t>3. Fator de Transição na Remuneração (Cálculo diário)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</si>
  <si>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</si>
  <si>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</si>
  <si>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</si>
  <si>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</si>
  <si>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</si>
  <si>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</si>
  <si>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</si>
  <si>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</si>
  <si>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</si>
  <si>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</si>
  <si>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</si>
  <si>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</si>
  <si>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</si>
  <si>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</si>
  <si>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</si>
  <si>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</si>
  <si>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</si>
  <si>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</si>
  <si>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</si>
  <si>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</si>
  <si>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</si>
  <si>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</si>
  <si>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</si>
  <si>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</si>
  <si>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</si>
  <si>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</si>
  <si>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</si>
  <si>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</si>
  <si>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</si>
  <si>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</si>
  <si>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</si>
  <si>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</si>
  <si>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</si>
  <si>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</si>
  <si>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</si>
  <si>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</si>
  <si>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</si>
  <si>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</si>
  <si>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</si>
  <si>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</si>
  <si>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D7; revisão frota parada meses de junho e julho/21; revisão de tarifa de remuneração por passageiros; custo do ar condicionado e fator de transição, período de maio a 11/08/21; e revisões do mês de julho/21, total de 703.187 passageiros.</t>
  </si>
  <si>
    <t xml:space="preserve">           (2) Remuneração frota parada serviço atende mês de julho/21; revisões do serviço atende de janeiro a abril/21.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</si>
</sst>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8431242</v>
      </c>
      <c r="C7" s="13">
        <f t="shared" si="0"/>
        <v>5994771</v>
      </c>
      <c r="D7" s="13">
        <f t="shared" si="0"/>
        <v>6437051</v>
      </c>
      <c r="E7" s="13">
        <f t="shared" si="0"/>
        <v>1334996</v>
      </c>
      <c r="F7" s="13">
        <f t="shared" si="0"/>
        <v>4448892</v>
      </c>
      <c r="G7" s="13">
        <f t="shared" si="0"/>
        <v>7544323</v>
      </c>
      <c r="H7" s="13">
        <f t="shared" si="0"/>
        <v>1104268</v>
      </c>
      <c r="I7" s="13">
        <f t="shared" si="0"/>
        <v>5771984</v>
      </c>
      <c r="J7" s="13">
        <f t="shared" si="0"/>
        <v>5395299</v>
      </c>
      <c r="K7" s="13">
        <f t="shared" si="0"/>
        <v>7716267</v>
      </c>
      <c r="L7" s="13">
        <f t="shared" si="0"/>
        <v>5734752</v>
      </c>
      <c r="M7" s="13">
        <f t="shared" si="0"/>
        <v>2718886</v>
      </c>
      <c r="N7" s="13">
        <f t="shared" si="0"/>
        <v>1712246</v>
      </c>
      <c r="O7" s="13">
        <f t="shared" si="0"/>
        <v>64344977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429953</v>
      </c>
      <c r="C8" s="15">
        <f t="shared" si="1"/>
        <v>428381</v>
      </c>
      <c r="D8" s="15">
        <f t="shared" si="1"/>
        <v>323059</v>
      </c>
      <c r="E8" s="15">
        <f t="shared" si="1"/>
        <v>60731</v>
      </c>
      <c r="F8" s="15">
        <f t="shared" si="1"/>
        <v>218509</v>
      </c>
      <c r="G8" s="15">
        <f t="shared" si="1"/>
        <v>350404</v>
      </c>
      <c r="H8" s="15">
        <f t="shared" si="1"/>
        <v>67882</v>
      </c>
      <c r="I8" s="15">
        <f t="shared" si="1"/>
        <v>405810</v>
      </c>
      <c r="J8" s="15">
        <f t="shared" si="1"/>
        <v>326540</v>
      </c>
      <c r="K8" s="15">
        <f t="shared" si="1"/>
        <v>293470</v>
      </c>
      <c r="L8" s="15">
        <f t="shared" si="1"/>
        <v>228934</v>
      </c>
      <c r="M8" s="15">
        <f t="shared" si="1"/>
        <v>120712</v>
      </c>
      <c r="N8" s="15">
        <f t="shared" si="1"/>
        <v>109590</v>
      </c>
      <c r="O8" s="15">
        <f t="shared" si="1"/>
        <v>3363975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429953</v>
      </c>
      <c r="C9" s="15">
        <v>428381</v>
      </c>
      <c r="D9" s="15">
        <v>323059</v>
      </c>
      <c r="E9" s="15">
        <v>60731</v>
      </c>
      <c r="F9" s="15">
        <v>218509</v>
      </c>
      <c r="G9" s="15">
        <v>350404</v>
      </c>
      <c r="H9" s="15">
        <v>67708</v>
      </c>
      <c r="I9" s="15">
        <v>405795</v>
      </c>
      <c r="J9" s="15">
        <v>326540</v>
      </c>
      <c r="K9" s="15">
        <v>293215</v>
      </c>
      <c r="L9" s="15">
        <v>228934</v>
      </c>
      <c r="M9" s="15">
        <v>120602</v>
      </c>
      <c r="N9" s="15">
        <v>109590</v>
      </c>
      <c r="O9" s="15">
        <f>SUM(B9:N9)</f>
        <v>3363421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174</v>
      </c>
      <c r="I10" s="17">
        <v>15</v>
      </c>
      <c r="J10" s="17">
        <v>0</v>
      </c>
      <c r="K10" s="17">
        <v>255</v>
      </c>
      <c r="L10" s="17">
        <v>0</v>
      </c>
      <c r="M10" s="17">
        <v>110</v>
      </c>
      <c r="N10" s="17">
        <v>0</v>
      </c>
      <c r="O10" s="15">
        <f>SUM(B10:N10)</f>
        <v>554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8001289</v>
      </c>
      <c r="C11" s="17">
        <v>5566390</v>
      </c>
      <c r="D11" s="17">
        <v>6113992</v>
      </c>
      <c r="E11" s="17">
        <v>1274265</v>
      </c>
      <c r="F11" s="17">
        <v>4230383</v>
      </c>
      <c r="G11" s="17">
        <v>7193919</v>
      </c>
      <c r="H11" s="17">
        <v>1036386</v>
      </c>
      <c r="I11" s="17">
        <v>5366174</v>
      </c>
      <c r="J11" s="17">
        <v>5068759</v>
      </c>
      <c r="K11" s="17">
        <v>7422797</v>
      </c>
      <c r="L11" s="17">
        <v>5505818</v>
      </c>
      <c r="M11" s="17">
        <v>2598174</v>
      </c>
      <c r="N11" s="17">
        <v>1602656</v>
      </c>
      <c r="O11" s="15">
        <f>SUM(B11:N11)</f>
        <v>60981002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2.2052</v>
      </c>
      <c r="C13" s="21">
        <v>2.2775</v>
      </c>
      <c r="D13" s="21">
        <v>1.9969</v>
      </c>
      <c r="E13" s="21">
        <v>3.4161</v>
      </c>
      <c r="F13" s="21">
        <v>2.3137</v>
      </c>
      <c r="G13" s="21">
        <v>1.902</v>
      </c>
      <c r="H13" s="21">
        <v>2.5503</v>
      </c>
      <c r="I13" s="21">
        <v>2.2594</v>
      </c>
      <c r="J13" s="21">
        <v>2.2741</v>
      </c>
      <c r="K13" s="21">
        <v>2.1511</v>
      </c>
      <c r="L13" s="21">
        <v>2.4482</v>
      </c>
      <c r="M13" s="21">
        <v>2.8282</v>
      </c>
      <c r="N13" s="21">
        <v>2.5559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 t="s">
        <v>35</v>
      </c>
      <c r="B14" s="21">
        <v>2.2493</v>
      </c>
      <c r="C14" s="21">
        <v>2.3231</v>
      </c>
      <c r="D14" s="21">
        <v>2.0368</v>
      </c>
      <c r="E14" s="21">
        <v>3.4844</v>
      </c>
      <c r="F14" s="21">
        <v>2.36</v>
      </c>
      <c r="G14" s="21">
        <v>1.94</v>
      </c>
      <c r="H14" s="21">
        <v>2.6013</v>
      </c>
      <c r="I14" s="21">
        <v>2.3046</v>
      </c>
      <c r="J14" s="21">
        <v>2.3196</v>
      </c>
      <c r="K14" s="21">
        <v>2.1941</v>
      </c>
      <c r="L14" s="21">
        <v>2.4972</v>
      </c>
      <c r="M14" s="21">
        <v>2.8848</v>
      </c>
      <c r="N14" s="21">
        <v>2.607</v>
      </c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23" ht="18.75" customHeight="1">
      <c r="A17" s="27" t="s">
        <v>37</v>
      </c>
      <c r="B17" s="28">
        <f>B18+B19+B20+B21+B22+B23+B24+B25</f>
        <v>27861390.419999998</v>
      </c>
      <c r="C17" s="28">
        <f aca="true" t="shared" si="2" ref="C17:N17">C18+C19+C20+C21+C22+C23+C24+C25</f>
        <v>20927011.53</v>
      </c>
      <c r="D17" s="28">
        <f t="shared" si="2"/>
        <v>19010400.150000002</v>
      </c>
      <c r="E17" s="28">
        <f t="shared" si="2"/>
        <v>5339103.1</v>
      </c>
      <c r="F17" s="28">
        <f t="shared" si="2"/>
        <v>20021023.39</v>
      </c>
      <c r="G17" s="28">
        <f t="shared" si="2"/>
        <v>26746816.119999997</v>
      </c>
      <c r="H17" s="28">
        <f t="shared" si="2"/>
        <v>5507736.420000001</v>
      </c>
      <c r="I17" s="28">
        <f t="shared" si="2"/>
        <v>20340751.160000004</v>
      </c>
      <c r="J17" s="28">
        <f t="shared" si="2"/>
        <v>18763533.47</v>
      </c>
      <c r="K17" s="28">
        <f t="shared" si="2"/>
        <v>23859493.86999999</v>
      </c>
      <c r="L17" s="28">
        <f t="shared" si="2"/>
        <v>22478267.560000002</v>
      </c>
      <c r="M17" s="28">
        <f t="shared" si="2"/>
        <v>12338033.94</v>
      </c>
      <c r="N17" s="28">
        <f t="shared" si="2"/>
        <v>6554727.08</v>
      </c>
      <c r="O17" s="28">
        <f>O18+O19+O20+O21+O22+O23+O24+O25</f>
        <v>229748288.20999995</v>
      </c>
      <c r="Q17" s="29"/>
      <c r="R17" s="29"/>
      <c r="S17" s="29"/>
      <c r="T17" s="29"/>
      <c r="U17" s="29"/>
      <c r="V17" s="29"/>
      <c r="W17" s="29"/>
    </row>
    <row r="18" spans="1:15" ht="18.75" customHeight="1">
      <c r="A18" s="30" t="s">
        <v>38</v>
      </c>
      <c r="B18" s="31">
        <v>18832629.49</v>
      </c>
      <c r="C18" s="31">
        <v>13829048.690000001</v>
      </c>
      <c r="D18" s="31">
        <v>13019669.419999998</v>
      </c>
      <c r="E18" s="31">
        <v>4621254.06</v>
      </c>
      <c r="F18" s="31">
        <v>10426273.99</v>
      </c>
      <c r="G18" s="31">
        <v>14534335.399999999</v>
      </c>
      <c r="H18" s="31">
        <v>2852503.99</v>
      </c>
      <c r="I18" s="31">
        <v>13209141.94</v>
      </c>
      <c r="J18" s="31">
        <v>12427747.03</v>
      </c>
      <c r="K18" s="31">
        <v>16812264.459999993</v>
      </c>
      <c r="L18" s="31">
        <v>14221256.74</v>
      </c>
      <c r="M18" s="31">
        <v>7789402.820000001</v>
      </c>
      <c r="N18" s="31">
        <v>4432899.13</v>
      </c>
      <c r="O18" s="31">
        <f aca="true" t="shared" si="3" ref="O18:O25">SUM(B18:N18)</f>
        <v>147008427.15999997</v>
      </c>
    </row>
    <row r="19" spans="1:23" ht="18.75" customHeight="1">
      <c r="A19" s="30" t="s">
        <v>39</v>
      </c>
      <c r="B19" s="31">
        <v>6954998.899999999</v>
      </c>
      <c r="C19" s="31">
        <v>5826220.130000001</v>
      </c>
      <c r="D19" s="31">
        <v>5119027.61</v>
      </c>
      <c r="E19" s="31">
        <v>358832.92</v>
      </c>
      <c r="F19" s="31">
        <v>8569339.290000001</v>
      </c>
      <c r="G19" s="31">
        <v>10832771.679999998</v>
      </c>
      <c r="H19" s="31">
        <v>2493063.2499999995</v>
      </c>
      <c r="I19" s="31">
        <v>5852986.820000001</v>
      </c>
      <c r="J19" s="31">
        <v>5519149.520000001</v>
      </c>
      <c r="K19" s="31">
        <v>5408062.799999999</v>
      </c>
      <c r="L19" s="31">
        <v>6657736.370000001</v>
      </c>
      <c r="M19" s="31">
        <v>3611304.8499999987</v>
      </c>
      <c r="N19" s="31">
        <v>1722419.42</v>
      </c>
      <c r="O19" s="31">
        <f t="shared" si="3"/>
        <v>68925913.56</v>
      </c>
      <c r="W19" s="32"/>
    </row>
    <row r="20" spans="1:15" ht="18.75" customHeight="1">
      <c r="A20" s="30" t="s">
        <v>40</v>
      </c>
      <c r="B20" s="31">
        <v>1021210.0900000001</v>
      </c>
      <c r="C20" s="31">
        <v>761424.76</v>
      </c>
      <c r="D20" s="31">
        <v>506594.16</v>
      </c>
      <c r="E20" s="31">
        <v>193855.28000000003</v>
      </c>
      <c r="F20" s="31">
        <v>555949.6499999999</v>
      </c>
      <c r="G20" s="31">
        <v>754022.2900000002</v>
      </c>
      <c r="H20" s="31">
        <v>105284.42000000001</v>
      </c>
      <c r="I20" s="31">
        <v>522843.3</v>
      </c>
      <c r="J20" s="31">
        <v>658638.15</v>
      </c>
      <c r="K20" s="31">
        <v>900054.2299999999</v>
      </c>
      <c r="L20" s="31">
        <v>887428.83</v>
      </c>
      <c r="M20" s="31">
        <v>392284.78</v>
      </c>
      <c r="N20" s="31">
        <v>223505.58999999997</v>
      </c>
      <c r="O20" s="31">
        <f t="shared" si="3"/>
        <v>7483095.53</v>
      </c>
    </row>
    <row r="21" spans="1:15" ht="18.75" customHeight="1">
      <c r="A21" s="30" t="s">
        <v>41</v>
      </c>
      <c r="B21" s="31">
        <v>83156.46000000002</v>
      </c>
      <c r="C21" s="31">
        <v>83156.46000000002</v>
      </c>
      <c r="D21" s="31">
        <v>41578.23000000001</v>
      </c>
      <c r="E21" s="31">
        <v>41578.23000000001</v>
      </c>
      <c r="F21" s="31">
        <v>41578.23000000001</v>
      </c>
      <c r="G21" s="31">
        <v>41578.23000000001</v>
      </c>
      <c r="H21" s="31">
        <v>41578.23000000001</v>
      </c>
      <c r="I21" s="31">
        <v>41578.23000000001</v>
      </c>
      <c r="J21" s="31">
        <v>41578.23000000001</v>
      </c>
      <c r="K21" s="31">
        <v>41578.23000000001</v>
      </c>
      <c r="L21" s="31">
        <v>41578.23000000001</v>
      </c>
      <c r="M21" s="31">
        <v>41578.23000000001</v>
      </c>
      <c r="N21" s="31">
        <v>41578.23000000001</v>
      </c>
      <c r="O21" s="31">
        <f t="shared" si="3"/>
        <v>623673.45</v>
      </c>
    </row>
    <row r="22" spans="1:15" ht="18.75" customHeight="1">
      <c r="A22" s="30" t="s">
        <v>42</v>
      </c>
      <c r="B22" s="31">
        <v>-13218.089999999997</v>
      </c>
      <c r="C22" s="31">
        <v>0</v>
      </c>
      <c r="D22" s="31">
        <v>-154283.8999999999</v>
      </c>
      <c r="E22" s="31">
        <v>0</v>
      </c>
      <c r="F22" s="31">
        <v>-40774.30000000001</v>
      </c>
      <c r="G22" s="31">
        <v>0</v>
      </c>
      <c r="H22" s="31">
        <v>-95780.07999999993</v>
      </c>
      <c r="I22" s="31">
        <v>0</v>
      </c>
      <c r="J22" s="31">
        <v>-223939.9699999999</v>
      </c>
      <c r="K22" s="31">
        <v>-42173.94999999999</v>
      </c>
      <c r="L22" s="31">
        <v>-9091.990000000003</v>
      </c>
      <c r="M22" s="31">
        <v>0</v>
      </c>
      <c r="N22" s="31">
        <v>0</v>
      </c>
      <c r="O22" s="31">
        <f t="shared" si="3"/>
        <v>-579262.2799999998</v>
      </c>
    </row>
    <row r="23" spans="1:26" ht="18.75" customHeight="1">
      <c r="A23" s="30" t="s">
        <v>43</v>
      </c>
      <c r="B23" s="31">
        <v>-34754.79</v>
      </c>
      <c r="C23" s="31">
        <v>-889.9199999999998</v>
      </c>
      <c r="D23" s="31">
        <v>-71895.03999999998</v>
      </c>
      <c r="E23" s="31">
        <v>-18728.16</v>
      </c>
      <c r="F23" s="31">
        <v>-12063.880000000001</v>
      </c>
      <c r="G23" s="31">
        <v>-4229.9400000000005</v>
      </c>
      <c r="H23" s="31">
        <v>-24197.390000000003</v>
      </c>
      <c r="I23" s="31">
        <v>-1202.56</v>
      </c>
      <c r="J23" s="31">
        <v>-97218.43999999999</v>
      </c>
      <c r="K23" s="31">
        <v>-18006.920000000002</v>
      </c>
      <c r="L23" s="31">
        <v>-19709.22</v>
      </c>
      <c r="M23" s="31">
        <v>-809.4</v>
      </c>
      <c r="N23" s="31">
        <v>-2526.0299999999997</v>
      </c>
      <c r="O23" s="31">
        <f t="shared" si="3"/>
        <v>-306231.69000000006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30" t="s">
        <v>44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3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30" t="s">
        <v>45</v>
      </c>
      <c r="B25" s="31">
        <v>1017368.3600000003</v>
      </c>
      <c r="C25" s="31">
        <v>428051.40999999974</v>
      </c>
      <c r="D25" s="31">
        <v>549709.67</v>
      </c>
      <c r="E25" s="31">
        <v>142310.77</v>
      </c>
      <c r="F25" s="31">
        <v>480720.4099999997</v>
      </c>
      <c r="G25" s="31">
        <v>588338.4599999997</v>
      </c>
      <c r="H25" s="31">
        <v>135284</v>
      </c>
      <c r="I25" s="31">
        <v>715403.4300000005</v>
      </c>
      <c r="J25" s="31">
        <v>437578.95000000024</v>
      </c>
      <c r="K25" s="31">
        <v>757715.0200000001</v>
      </c>
      <c r="L25" s="31">
        <v>699068.5999999996</v>
      </c>
      <c r="M25" s="31">
        <v>504272.6599999997</v>
      </c>
      <c r="N25" s="31">
        <v>136850.73999999993</v>
      </c>
      <c r="O25" s="31">
        <f t="shared" si="3"/>
        <v>6592672.48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33"/>
      <c r="B26" s="20"/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8.75" customHeight="1">
      <c r="A27" s="18" t="s">
        <v>46</v>
      </c>
      <c r="B27" s="31">
        <f aca="true" t="shared" si="4" ref="B27:O27">+B28+B30+B42+B43+B46-B47</f>
        <v>1518273.39</v>
      </c>
      <c r="C27" s="31">
        <f>+C28+C30+C42+C43+C46-C47</f>
        <v>501594.0199999998</v>
      </c>
      <c r="D27" s="31">
        <f t="shared" si="4"/>
        <v>203059.78000000052</v>
      </c>
      <c r="E27" s="31">
        <f t="shared" si="4"/>
        <v>354546.99</v>
      </c>
      <c r="F27" s="31">
        <f t="shared" si="4"/>
        <v>739095.28</v>
      </c>
      <c r="G27" s="31">
        <f t="shared" si="4"/>
        <v>1138222.5099999998</v>
      </c>
      <c r="H27" s="31">
        <f t="shared" si="4"/>
        <v>-233086.79999999987</v>
      </c>
      <c r="I27" s="31">
        <f t="shared" si="4"/>
        <v>441549.5399999998</v>
      </c>
      <c r="J27" s="31">
        <f t="shared" si="4"/>
        <v>578595.34</v>
      </c>
      <c r="K27" s="31">
        <f t="shared" si="4"/>
        <v>1651596.3299999996</v>
      </c>
      <c r="L27" s="31">
        <f t="shared" si="4"/>
        <v>1748923.23</v>
      </c>
      <c r="M27" s="31">
        <f t="shared" si="4"/>
        <v>638268.3700000001</v>
      </c>
      <c r="N27" s="31">
        <f t="shared" si="4"/>
        <v>14277.239999999896</v>
      </c>
      <c r="O27" s="31">
        <f t="shared" si="4"/>
        <v>9294915.219999999</v>
      </c>
    </row>
    <row r="28" spans="1:15" ht="18.75" customHeight="1">
      <c r="A28" s="30" t="s">
        <v>47</v>
      </c>
      <c r="B28" s="36">
        <v>-1891793.2000000002</v>
      </c>
      <c r="C28" s="36">
        <v>-1884876.4000000001</v>
      </c>
      <c r="D28" s="36">
        <v>-1421459.5999999999</v>
      </c>
      <c r="E28" s="36">
        <v>-267216.39999999997</v>
      </c>
      <c r="F28" s="36">
        <v>-961439.6</v>
      </c>
      <c r="G28" s="36">
        <v>-1541777.6000000003</v>
      </c>
      <c r="H28" s="36">
        <v>-297915.19999999995</v>
      </c>
      <c r="I28" s="36">
        <v>-1785498.0000000002</v>
      </c>
      <c r="J28" s="36">
        <v>-1436776</v>
      </c>
      <c r="K28" s="36">
        <v>-1290146</v>
      </c>
      <c r="L28" s="36">
        <v>-1007309.6</v>
      </c>
      <c r="M28" s="36">
        <v>-530648.7999999999</v>
      </c>
      <c r="N28" s="36">
        <v>-482196.00000000006</v>
      </c>
      <c r="O28" s="36">
        <f>+O29</f>
        <v>-14799052.400000002</v>
      </c>
    </row>
    <row r="29" spans="1:26" ht="18.75" customHeight="1">
      <c r="A29" s="33" t="s">
        <v>48</v>
      </c>
      <c r="B29" s="20">
        <v>-1891793.2000000002</v>
      </c>
      <c r="C29" s="20">
        <v>-1884876.4000000001</v>
      </c>
      <c r="D29" s="20">
        <v>-1421459.5999999999</v>
      </c>
      <c r="E29" s="20">
        <v>-267216.39999999997</v>
      </c>
      <c r="F29" s="20">
        <v>-961439.6</v>
      </c>
      <c r="G29" s="20">
        <v>-1541777.6000000003</v>
      </c>
      <c r="H29" s="20">
        <v>-297915.19999999995</v>
      </c>
      <c r="I29" s="20">
        <v>-1785498.0000000002</v>
      </c>
      <c r="J29" s="20">
        <v>-1436776</v>
      </c>
      <c r="K29" s="20">
        <v>-1290146</v>
      </c>
      <c r="L29" s="20">
        <v>-1007309.6</v>
      </c>
      <c r="M29" s="20">
        <v>-530648.7999999999</v>
      </c>
      <c r="N29" s="20">
        <v>-482196.00000000006</v>
      </c>
      <c r="O29" s="37">
        <f aca="true" t="shared" si="5" ref="O29:O47">SUM(B29:N29)</f>
        <v>-14799052.400000002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30" t="s">
        <v>49</v>
      </c>
      <c r="B30" s="36">
        <f>SUM(B31:B40)</f>
        <v>0</v>
      </c>
      <c r="C30" s="36">
        <f aca="true" t="shared" si="6" ref="C30:O30">SUM(C31:C40)</f>
        <v>-1940.4</v>
      </c>
      <c r="D30" s="36">
        <f t="shared" si="6"/>
        <v>0</v>
      </c>
      <c r="E30" s="36">
        <f t="shared" si="6"/>
        <v>0</v>
      </c>
      <c r="F30" s="36">
        <f t="shared" si="6"/>
        <v>0</v>
      </c>
      <c r="G30" s="36">
        <f t="shared" si="6"/>
        <v>0</v>
      </c>
      <c r="H30" s="36">
        <f>SUM(H31:H40)</f>
        <v>-525063.35</v>
      </c>
      <c r="I30" s="36">
        <f t="shared" si="6"/>
        <v>-396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-2772</v>
      </c>
      <c r="N30" s="36">
        <f t="shared" si="6"/>
        <v>0</v>
      </c>
      <c r="O30" s="36">
        <f t="shared" si="6"/>
        <v>-530171.75</v>
      </c>
    </row>
    <row r="31" spans="1:26" ht="18.75" customHeight="1">
      <c r="A31" s="33" t="s">
        <v>50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si="5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3" t="s">
        <v>51</v>
      </c>
      <c r="B32" s="38">
        <v>0</v>
      </c>
      <c r="C32" s="38">
        <v>-1940.4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-396</v>
      </c>
      <c r="J32" s="38">
        <v>0</v>
      </c>
      <c r="K32" s="38">
        <v>0</v>
      </c>
      <c r="L32" s="38">
        <v>0</v>
      </c>
      <c r="M32" s="38">
        <v>-2772</v>
      </c>
      <c r="N32" s="38">
        <v>0</v>
      </c>
      <c r="O32" s="38">
        <f t="shared" si="5"/>
        <v>-5108.4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3" t="s">
        <v>52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f t="shared" si="5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3" t="s">
        <v>53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si="5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5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6" t="s">
        <v>55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5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56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5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57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58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-21012.78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5"/>
        <v>-21012.78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59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-504050.57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f>SUM(B40:N40)</f>
        <v>-504050.57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30" t="s">
        <v>60</v>
      </c>
      <c r="B42" s="40">
        <v>3209434.69</v>
      </c>
      <c r="C42" s="40">
        <v>2296761.63</v>
      </c>
      <c r="D42" s="40">
        <v>1517556.4000000004</v>
      </c>
      <c r="E42" s="40">
        <v>578649.6799999999</v>
      </c>
      <c r="F42" s="40">
        <v>1612017.2</v>
      </c>
      <c r="G42" s="40">
        <v>2446111.79</v>
      </c>
      <c r="H42" s="40">
        <v>564681.0700000001</v>
      </c>
      <c r="I42" s="40">
        <v>2008471.5</v>
      </c>
      <c r="J42" s="40">
        <v>1919238.93</v>
      </c>
      <c r="K42" s="40">
        <v>2760052.6799999997</v>
      </c>
      <c r="L42" s="40">
        <v>2619043.75</v>
      </c>
      <c r="M42" s="40">
        <v>1063848.78</v>
      </c>
      <c r="N42" s="40">
        <v>462326.26999999996</v>
      </c>
      <c r="O42" s="38">
        <f t="shared" si="5"/>
        <v>23058194.37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30" t="s">
        <v>61</v>
      </c>
      <c r="B43" s="40">
        <v>200631.90000000005</v>
      </c>
      <c r="C43" s="40">
        <v>91649.18999999997</v>
      </c>
      <c r="D43" s="40">
        <v>106962.98000000001</v>
      </c>
      <c r="E43" s="40">
        <v>43113.71000000002</v>
      </c>
      <c r="F43" s="40">
        <v>88517.68</v>
      </c>
      <c r="G43" s="40">
        <v>233888.31999999995</v>
      </c>
      <c r="H43" s="40">
        <v>25210.679999999997</v>
      </c>
      <c r="I43" s="40">
        <v>218972.04000000004</v>
      </c>
      <c r="J43" s="40">
        <v>96132.40999999999</v>
      </c>
      <c r="K43" s="40">
        <v>181689.65000000002</v>
      </c>
      <c r="L43" s="40">
        <v>137189.07999999996</v>
      </c>
      <c r="M43" s="40">
        <v>107840.38999999998</v>
      </c>
      <c r="N43" s="40">
        <v>34146.969999999994</v>
      </c>
      <c r="O43" s="38">
        <f t="shared" si="5"/>
        <v>1565945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3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8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8" t="s">
        <v>62</v>
      </c>
      <c r="B45" s="41">
        <f aca="true" t="shared" si="7" ref="B45:N45">+B17+B27</f>
        <v>29379663.81</v>
      </c>
      <c r="C45" s="41">
        <f t="shared" si="7"/>
        <v>21428605.55</v>
      </c>
      <c r="D45" s="41">
        <f t="shared" si="7"/>
        <v>19213459.930000003</v>
      </c>
      <c r="E45" s="41">
        <f t="shared" si="7"/>
        <v>5693650.09</v>
      </c>
      <c r="F45" s="41">
        <f t="shared" si="7"/>
        <v>20760118.67</v>
      </c>
      <c r="G45" s="41">
        <f t="shared" si="7"/>
        <v>27885038.629999995</v>
      </c>
      <c r="H45" s="41">
        <f t="shared" si="7"/>
        <v>5274649.620000001</v>
      </c>
      <c r="I45" s="41">
        <f t="shared" si="7"/>
        <v>20782300.700000003</v>
      </c>
      <c r="J45" s="41">
        <f t="shared" si="7"/>
        <v>19342128.81</v>
      </c>
      <c r="K45" s="41">
        <f t="shared" si="7"/>
        <v>25511090.199999988</v>
      </c>
      <c r="L45" s="41">
        <f t="shared" si="7"/>
        <v>24227190.790000003</v>
      </c>
      <c r="M45" s="41">
        <f t="shared" si="7"/>
        <v>12976302.309999999</v>
      </c>
      <c r="N45" s="41">
        <f t="shared" si="7"/>
        <v>6569004.32</v>
      </c>
      <c r="O45" s="41">
        <f>SUM(B45:N45)</f>
        <v>239043203.42999998</v>
      </c>
      <c r="P45"/>
      <c r="Q45" s="42"/>
      <c r="R45"/>
      <c r="S45"/>
      <c r="T45"/>
      <c r="U45"/>
      <c r="V45"/>
      <c r="W45"/>
      <c r="X45"/>
      <c r="Y45"/>
      <c r="Z45"/>
    </row>
    <row r="46" spans="1:19" ht="18.75" customHeight="1">
      <c r="A46" s="43" t="s">
        <v>63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0">
        <f t="shared" si="5"/>
        <v>0</v>
      </c>
      <c r="P46"/>
      <c r="Q46" s="42"/>
      <c r="R46"/>
      <c r="S46"/>
    </row>
    <row r="47" spans="1:19" ht="18.75" customHeight="1">
      <c r="A47" s="43" t="s">
        <v>64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0">
        <f t="shared" si="5"/>
        <v>0</v>
      </c>
      <c r="P47"/>
      <c r="Q47"/>
      <c r="R47"/>
      <c r="S47"/>
    </row>
    <row r="48" spans="1:19" ht="15.75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8"/>
      <c r="Q48"/>
      <c r="R48" s="42"/>
      <c r="S48"/>
    </row>
    <row r="49" spans="1:19" ht="12.75" customHeight="1">
      <c r="A49" s="49"/>
      <c r="B49" s="50"/>
      <c r="C49" s="50"/>
      <c r="D49" s="51"/>
      <c r="E49" s="51"/>
      <c r="F49" s="51"/>
      <c r="G49" s="51"/>
      <c r="H49" s="51"/>
      <c r="I49" s="50"/>
      <c r="J49" s="51"/>
      <c r="K49" s="51"/>
      <c r="L49" s="51"/>
      <c r="M49" s="51"/>
      <c r="N49" s="51"/>
      <c r="O49" s="52"/>
      <c r="P49" s="48"/>
      <c r="Q49"/>
      <c r="R49" s="42"/>
      <c r="S49"/>
    </row>
    <row r="50" spans="1:17" ht="1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Q50"/>
    </row>
    <row r="51" spans="1:17" ht="18.75" customHeight="1">
      <c r="A51" s="18" t="s">
        <v>65</v>
      </c>
      <c r="B51" s="56">
        <f aca="true" t="shared" si="8" ref="B51:O51">SUM(B52:B62)</f>
        <v>29379663.819999993</v>
      </c>
      <c r="C51" s="56">
        <f t="shared" si="8"/>
        <v>21428605.529999997</v>
      </c>
      <c r="D51" s="56">
        <f t="shared" si="8"/>
        <v>19213459.940000005</v>
      </c>
      <c r="E51" s="56">
        <f t="shared" si="8"/>
        <v>5693650.150000001</v>
      </c>
      <c r="F51" s="56">
        <f t="shared" si="8"/>
        <v>20760118.669999994</v>
      </c>
      <c r="G51" s="56">
        <f t="shared" si="8"/>
        <v>27885038.630000003</v>
      </c>
      <c r="H51" s="56">
        <f t="shared" si="8"/>
        <v>5274649.619999999</v>
      </c>
      <c r="I51" s="56">
        <f t="shared" si="8"/>
        <v>20782300.710000005</v>
      </c>
      <c r="J51" s="56">
        <f t="shared" si="8"/>
        <v>19342128.870000005</v>
      </c>
      <c r="K51" s="56">
        <f t="shared" si="8"/>
        <v>25511090.220000003</v>
      </c>
      <c r="L51" s="56">
        <f t="shared" si="8"/>
        <v>24227190.759999994</v>
      </c>
      <c r="M51" s="56">
        <f t="shared" si="8"/>
        <v>12976302.359999998</v>
      </c>
      <c r="N51" s="56">
        <f t="shared" si="8"/>
        <v>6569004.229999999</v>
      </c>
      <c r="O51" s="41">
        <f t="shared" si="8"/>
        <v>239043203.50999996</v>
      </c>
      <c r="Q51"/>
    </row>
    <row r="52" spans="1:18" ht="18.75" customHeight="1">
      <c r="A52" s="30" t="s">
        <v>66</v>
      </c>
      <c r="B52" s="56">
        <v>24276770.389999993</v>
      </c>
      <c r="C52" s="56">
        <v>15678656.619999997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41">
        <f>SUM(B52:N52)</f>
        <v>39955427.00999999</v>
      </c>
      <c r="P52"/>
      <c r="Q52"/>
      <c r="R52" s="42"/>
    </row>
    <row r="53" spans="1:16" ht="18.75" customHeight="1">
      <c r="A53" s="30" t="s">
        <v>67</v>
      </c>
      <c r="B53" s="56">
        <v>5102893.429999999</v>
      </c>
      <c r="C53" s="56">
        <v>5749948.91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1">
        <f aca="true" t="shared" si="9" ref="O53:O62">SUM(B53:N53)</f>
        <v>10852842.34</v>
      </c>
      <c r="P53"/>
    </row>
    <row r="54" spans="1:17" ht="18.75" customHeight="1">
      <c r="A54" s="30" t="s">
        <v>68</v>
      </c>
      <c r="B54" s="57">
        <v>0</v>
      </c>
      <c r="C54" s="57">
        <v>0</v>
      </c>
      <c r="D54" s="36">
        <v>19213459.940000005</v>
      </c>
      <c r="E54" s="57">
        <v>0</v>
      </c>
      <c r="F54" s="57">
        <v>0</v>
      </c>
      <c r="G54" s="57">
        <v>0</v>
      </c>
      <c r="H54" s="56">
        <v>5274649.619999999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36">
        <f t="shared" si="9"/>
        <v>24488109.560000002</v>
      </c>
      <c r="Q54"/>
    </row>
    <row r="55" spans="1:18" ht="18.75" customHeight="1">
      <c r="A55" s="30" t="s">
        <v>69</v>
      </c>
      <c r="B55" s="57">
        <v>0</v>
      </c>
      <c r="C55" s="57">
        <v>0</v>
      </c>
      <c r="D55" s="57">
        <v>0</v>
      </c>
      <c r="E55" s="36">
        <v>5693650.150000001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41">
        <f t="shared" si="9"/>
        <v>5693650.150000001</v>
      </c>
      <c r="R55"/>
    </row>
    <row r="56" spans="1:19" ht="18.75" customHeight="1">
      <c r="A56" s="30" t="s">
        <v>70</v>
      </c>
      <c r="B56" s="57">
        <v>0</v>
      </c>
      <c r="C56" s="57">
        <v>0</v>
      </c>
      <c r="D56" s="57">
        <v>0</v>
      </c>
      <c r="E56" s="57">
        <v>0</v>
      </c>
      <c r="F56" s="36">
        <v>20760118.669999994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36">
        <f t="shared" si="9"/>
        <v>20760118.669999994</v>
      </c>
      <c r="S56"/>
    </row>
    <row r="57" spans="1:20" ht="18.75" customHeight="1">
      <c r="A57" s="30" t="s">
        <v>71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6">
        <v>27885038.630000003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41">
        <f t="shared" si="9"/>
        <v>27885038.630000003</v>
      </c>
      <c r="T57"/>
    </row>
    <row r="58" spans="1:21" ht="18.75" customHeight="1">
      <c r="A58" s="30" t="s">
        <v>72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6">
        <v>20782300.710000005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41">
        <f t="shared" si="9"/>
        <v>20782300.710000005</v>
      </c>
      <c r="U58"/>
    </row>
    <row r="59" spans="1:22" ht="18.75" customHeight="1">
      <c r="A59" s="30" t="s">
        <v>73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36">
        <v>19342128.870000005</v>
      </c>
      <c r="K59" s="57">
        <v>0</v>
      </c>
      <c r="L59" s="57">
        <v>0</v>
      </c>
      <c r="M59" s="57">
        <v>0</v>
      </c>
      <c r="N59" s="57">
        <v>0</v>
      </c>
      <c r="O59" s="41">
        <f t="shared" si="9"/>
        <v>19342128.870000005</v>
      </c>
      <c r="V59"/>
    </row>
    <row r="60" spans="1:23" ht="18.75" customHeight="1">
      <c r="A60" s="30" t="s">
        <v>74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36">
        <v>25511090.220000003</v>
      </c>
      <c r="L60" s="36">
        <v>24227190.759999994</v>
      </c>
      <c r="M60" s="57">
        <v>0</v>
      </c>
      <c r="N60" s="57">
        <v>0</v>
      </c>
      <c r="O60" s="41">
        <f t="shared" si="9"/>
        <v>49738280.98</v>
      </c>
      <c r="P60"/>
      <c r="W60"/>
    </row>
    <row r="61" spans="1:25" ht="18.75" customHeight="1">
      <c r="A61" s="30" t="s">
        <v>75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36">
        <v>12976302.359999998</v>
      </c>
      <c r="N61" s="57">
        <v>0</v>
      </c>
      <c r="O61" s="41">
        <f t="shared" si="9"/>
        <v>12976302.359999998</v>
      </c>
      <c r="R61"/>
      <c r="Y61"/>
    </row>
    <row r="62" spans="1:26" ht="18.75" customHeight="1">
      <c r="A62" s="44" t="s">
        <v>76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9">
        <v>6569004.229999999</v>
      </c>
      <c r="O62" s="60">
        <f t="shared" si="9"/>
        <v>6569004.229999999</v>
      </c>
      <c r="P62"/>
      <c r="S62"/>
      <c r="Z62"/>
    </row>
    <row r="63" spans="1:12" ht="21" customHeight="1">
      <c r="A63" s="61" t="s">
        <v>77</v>
      </c>
      <c r="B63" s="62"/>
      <c r="C63" s="62"/>
      <c r="D63"/>
      <c r="E63"/>
      <c r="F63"/>
      <c r="G63"/>
      <c r="H63" s="63"/>
      <c r="I63" s="63"/>
      <c r="J63"/>
      <c r="K63"/>
      <c r="L63"/>
    </row>
    <row r="64" spans="1:14" ht="15.75">
      <c r="A64" s="64" t="s">
        <v>78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2:12" ht="13.5">
      <c r="B65" s="62"/>
      <c r="C65" s="62"/>
      <c r="D65"/>
      <c r="E65"/>
      <c r="F65"/>
      <c r="G65"/>
      <c r="H65" s="63"/>
      <c r="I65" s="63"/>
      <c r="J65"/>
      <c r="K65"/>
      <c r="L65"/>
    </row>
    <row r="66" spans="2:12" ht="13.5">
      <c r="B66" s="62"/>
      <c r="C66" s="62"/>
      <c r="D66"/>
      <c r="E66"/>
      <c r="F66"/>
      <c r="G66"/>
      <c r="H66"/>
      <c r="I66"/>
      <c r="J66"/>
      <c r="K66"/>
      <c r="L66"/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2021-09-08T18:12:30Z</dcterms:created>
  <dcterms:modified xsi:type="dcterms:W3CDTF">2021-09-08T18:13:36Z</dcterms:modified>
  <cp:category/>
  <cp:version/>
  <cp:contentType/>
  <cp:contentStatus/>
</cp:coreProperties>
</file>