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<sst xmlns="http://schemas.openxmlformats.org/spreadsheetml/2006/main" count="80" uniqueCount="77">
  <si>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</si>
  <si>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</si>
  <si>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</si>
  <si>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</si>
  <si>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</si>
  <si>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</si>
  <si>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</si>
  <si>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</si>
  <si>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</si>
  <si>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</si>
  <si>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</si>
  <si>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</si>
  <si>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</si>
  <si>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</si>
  <si>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</si>
  <si>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</si>
  <si>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</si>
  <si>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</si>
  <si>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</si>
  <si>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</si>
  <si>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</si>
  <si>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</si>
  <si>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</si>
  <si>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</si>
  <si>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</si>
  <si>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</si>
  <si>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</si>
  <si>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</si>
  <si>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</si>
  <si>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</si>
  <si>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</si>
  <si>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</si>
  <si>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</si>
  <si>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</si>
  <si>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</si>
  <si>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</si>
  <si>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</si>
  <si>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</si>
  <si>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</si>
  <si>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</si>
  <si>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</si>
  <si>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</si>
  <si>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</si>
  <si>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</si>
  <si>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</si>
  <si>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</si>
  <si>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</si>
  <si>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</si>
  <si>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</si>
  <si>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</si>
  <si>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</si>
  <si>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</si>
  <si>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</si>
  <si>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</si>
  <si>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</si>
  <si>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</si>
  <si>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</si>
  <si>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</si>
  <si>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</si>
  <si>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</si>
  <si>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</si>
  <si>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</si>
  <si>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</si>
  <si>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</si>
  <si>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</si>
  <si>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</si>
  <si>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</si>
  <si>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</si>
  <si>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</si>
  <si>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</si>
  <si>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</si>
  <si>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</si>
  <si>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</si>
  <si>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31/08/21 - VENCIMENTO 08/09/21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</si>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</sst>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328799</v>
      </c>
      <c r="C7" s="9">
        <f t="shared" si="0"/>
        <v>234272</v>
      </c>
      <c r="D7" s="9">
        <f t="shared" si="0"/>
        <v>251036</v>
      </c>
      <c r="E7" s="9">
        <f t="shared" si="0"/>
        <v>53976</v>
      </c>
      <c r="F7" s="9">
        <f t="shared" si="0"/>
        <v>155007</v>
      </c>
      <c r="G7" s="9">
        <f t="shared" si="0"/>
        <v>297436</v>
      </c>
      <c r="H7" s="9">
        <f t="shared" si="0"/>
        <v>45094</v>
      </c>
      <c r="I7" s="9">
        <f t="shared" si="0"/>
        <v>196101</v>
      </c>
      <c r="J7" s="9">
        <f t="shared" si="0"/>
        <v>211837</v>
      </c>
      <c r="K7" s="9">
        <f t="shared" si="0"/>
        <v>297621</v>
      </c>
      <c r="L7" s="9">
        <f t="shared" si="0"/>
        <v>218414</v>
      </c>
      <c r="M7" s="9">
        <f t="shared" si="0"/>
        <v>108677</v>
      </c>
      <c r="N7" s="9">
        <f t="shared" si="0"/>
        <v>68379</v>
      </c>
      <c r="O7" s="9">
        <f t="shared" si="0"/>
        <v>2466649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15648</v>
      </c>
      <c r="C8" s="11">
        <f t="shared" si="1"/>
        <v>15479</v>
      </c>
      <c r="D8" s="11">
        <f t="shared" si="1"/>
        <v>11294</v>
      </c>
      <c r="E8" s="11">
        <f t="shared" si="1"/>
        <v>2249</v>
      </c>
      <c r="F8" s="11">
        <f t="shared" si="1"/>
        <v>6692</v>
      </c>
      <c r="G8" s="11">
        <f t="shared" si="1"/>
        <v>12409</v>
      </c>
      <c r="H8" s="11">
        <f t="shared" si="1"/>
        <v>2590</v>
      </c>
      <c r="I8" s="11">
        <f t="shared" si="1"/>
        <v>12462</v>
      </c>
      <c r="J8" s="11">
        <f t="shared" si="1"/>
        <v>11674</v>
      </c>
      <c r="K8" s="11">
        <f t="shared" si="1"/>
        <v>10068</v>
      </c>
      <c r="L8" s="11">
        <f t="shared" si="1"/>
        <v>7970</v>
      </c>
      <c r="M8" s="11">
        <f t="shared" si="1"/>
        <v>4772</v>
      </c>
      <c r="N8" s="11">
        <f t="shared" si="1"/>
        <v>4300</v>
      </c>
      <c r="O8" s="11">
        <f t="shared" si="1"/>
        <v>117607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15648</v>
      </c>
      <c r="C9" s="11">
        <v>15479</v>
      </c>
      <c r="D9" s="11">
        <v>11294</v>
      </c>
      <c r="E9" s="11">
        <v>2249</v>
      </c>
      <c r="F9" s="11">
        <v>6692</v>
      </c>
      <c r="G9" s="11">
        <v>12409</v>
      </c>
      <c r="H9" s="11">
        <v>2587</v>
      </c>
      <c r="I9" s="11">
        <v>12461</v>
      </c>
      <c r="J9" s="11">
        <v>11674</v>
      </c>
      <c r="K9" s="11">
        <v>10057</v>
      </c>
      <c r="L9" s="11">
        <v>7970</v>
      </c>
      <c r="M9" s="11">
        <v>4770</v>
      </c>
      <c r="N9" s="11">
        <v>4300</v>
      </c>
      <c r="O9" s="11">
        <f>SUM(B9:N9)</f>
        <v>117590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11</v>
      </c>
      <c r="L10" s="13">
        <v>0</v>
      </c>
      <c r="M10" s="13">
        <v>2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313151</v>
      </c>
      <c r="C11" s="13">
        <v>218793</v>
      </c>
      <c r="D11" s="13">
        <v>239742</v>
      </c>
      <c r="E11" s="13">
        <v>51727</v>
      </c>
      <c r="F11" s="13">
        <v>148315</v>
      </c>
      <c r="G11" s="13">
        <v>285027</v>
      </c>
      <c r="H11" s="13">
        <v>42504</v>
      </c>
      <c r="I11" s="13">
        <v>183639</v>
      </c>
      <c r="J11" s="13">
        <v>200163</v>
      </c>
      <c r="K11" s="13">
        <v>287553</v>
      </c>
      <c r="L11" s="13">
        <v>210444</v>
      </c>
      <c r="M11" s="13">
        <v>103905</v>
      </c>
      <c r="N11" s="13">
        <v>64079</v>
      </c>
      <c r="O11" s="11">
        <f>SUM(B11:N11)</f>
        <v>2349042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1.369805008980997</v>
      </c>
      <c r="C15" s="19">
        <v>1.413762191285693</v>
      </c>
      <c r="D15" s="19">
        <v>1.408795712486902</v>
      </c>
      <c r="E15" s="19">
        <v>1.061742429951267</v>
      </c>
      <c r="F15" s="19">
        <v>2.020386970115617</v>
      </c>
      <c r="G15" s="19">
        <v>1.739156559271982</v>
      </c>
      <c r="H15" s="19">
        <v>1.787858535378847</v>
      </c>
      <c r="I15" s="19">
        <v>1.637548395574529</v>
      </c>
      <c r="J15" s="19">
        <v>1.439513053076436</v>
      </c>
      <c r="K15" s="19">
        <v>1.328267283904096</v>
      </c>
      <c r="L15" s="19">
        <v>1.489816125184143</v>
      </c>
      <c r="M15" s="19">
        <v>1.426347177343401</v>
      </c>
      <c r="N15" s="19">
        <v>1.378797857314581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1086445.83</v>
      </c>
      <c r="C17" s="24">
        <f aca="true" t="shared" si="2" ref="C17:N17">C18+C19+C20+C21+C22+C23+C24+C25</f>
        <v>813707.8600000001</v>
      </c>
      <c r="D17" s="24">
        <f t="shared" si="2"/>
        <v>752017.3699999999</v>
      </c>
      <c r="E17" s="24">
        <f t="shared" si="2"/>
        <v>212234.55</v>
      </c>
      <c r="F17" s="24">
        <f t="shared" si="2"/>
        <v>775453.5499999998</v>
      </c>
      <c r="G17" s="24">
        <f t="shared" si="2"/>
        <v>1052136.5799999998</v>
      </c>
      <c r="H17" s="24">
        <f t="shared" si="2"/>
        <v>215590.81000000003</v>
      </c>
      <c r="I17" s="24">
        <f t="shared" si="2"/>
        <v>784403.81</v>
      </c>
      <c r="J17" s="24">
        <f t="shared" si="2"/>
        <v>738295.23</v>
      </c>
      <c r="K17" s="24">
        <f t="shared" si="2"/>
        <v>926358.8500000001</v>
      </c>
      <c r="L17" s="24">
        <f t="shared" si="2"/>
        <v>870071.5799999998</v>
      </c>
      <c r="M17" s="24">
        <f t="shared" si="2"/>
        <v>479352.92</v>
      </c>
      <c r="N17" s="24">
        <f t="shared" si="2"/>
        <v>260009.78999999995</v>
      </c>
      <c r="O17" s="24">
        <f>O18+O19+O20+O21+O22+O23+O24+O25</f>
        <v>8966078.729999999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739567.59</v>
      </c>
      <c r="C18" s="30">
        <f t="shared" si="3"/>
        <v>544237.28</v>
      </c>
      <c r="D18" s="30">
        <f t="shared" si="3"/>
        <v>511310.12</v>
      </c>
      <c r="E18" s="30">
        <f t="shared" si="3"/>
        <v>188073.97</v>
      </c>
      <c r="F18" s="30">
        <f t="shared" si="3"/>
        <v>365816.52</v>
      </c>
      <c r="G18" s="30">
        <f t="shared" si="3"/>
        <v>577025.84</v>
      </c>
      <c r="H18" s="30">
        <f t="shared" si="3"/>
        <v>117303.02</v>
      </c>
      <c r="I18" s="30">
        <f t="shared" si="3"/>
        <v>451934.36</v>
      </c>
      <c r="J18" s="30">
        <f t="shared" si="3"/>
        <v>491377.11</v>
      </c>
      <c r="K18" s="30">
        <f t="shared" si="3"/>
        <v>653010.24</v>
      </c>
      <c r="L18" s="30">
        <f t="shared" si="3"/>
        <v>545423.44</v>
      </c>
      <c r="M18" s="30">
        <f t="shared" si="3"/>
        <v>313511.41</v>
      </c>
      <c r="N18" s="30">
        <f t="shared" si="3"/>
        <v>178264.05</v>
      </c>
      <c r="O18" s="30">
        <f aca="true" t="shared" si="4" ref="O18:O25">SUM(B18:N18)</f>
        <v>5676854.95</v>
      </c>
    </row>
    <row r="19" spans="1:23" ht="18.75" customHeight="1">
      <c r="A19" s="26" t="s">
        <v>35</v>
      </c>
      <c r="B19" s="30">
        <f>IF(B15&lt;&gt;0,ROUND((B15-1)*B18,2),0)</f>
        <v>273495.8</v>
      </c>
      <c r="C19" s="30">
        <f aca="true" t="shared" si="5" ref="C19:N19">IF(C15&lt;&gt;0,ROUND((C15-1)*C18,2),0)</f>
        <v>225184.81</v>
      </c>
      <c r="D19" s="30">
        <f t="shared" si="5"/>
        <v>209021.38</v>
      </c>
      <c r="E19" s="30">
        <f t="shared" si="5"/>
        <v>11612.14</v>
      </c>
      <c r="F19" s="30">
        <f t="shared" si="5"/>
        <v>373274.41</v>
      </c>
      <c r="G19" s="30">
        <f t="shared" si="5"/>
        <v>426512.43</v>
      </c>
      <c r="H19" s="30">
        <f t="shared" si="5"/>
        <v>92418.19</v>
      </c>
      <c r="I19" s="30">
        <f t="shared" si="5"/>
        <v>288130.03</v>
      </c>
      <c r="J19" s="30">
        <f t="shared" si="5"/>
        <v>215966.65</v>
      </c>
      <c r="K19" s="30">
        <f t="shared" si="5"/>
        <v>214361.9</v>
      </c>
      <c r="L19" s="30">
        <f t="shared" si="5"/>
        <v>267157.2</v>
      </c>
      <c r="M19" s="30">
        <f t="shared" si="5"/>
        <v>133664.7</v>
      </c>
      <c r="N19" s="30">
        <f t="shared" si="5"/>
        <v>67526.04</v>
      </c>
      <c r="O19" s="30">
        <f t="shared" si="4"/>
        <v>2798325.68</v>
      </c>
      <c r="W19" s="62"/>
    </row>
    <row r="20" spans="1:15" ht="18.75" customHeight="1">
      <c r="A20" s="26" t="s">
        <v>36</v>
      </c>
      <c r="B20" s="30">
        <v>38160.11</v>
      </c>
      <c r="C20" s="30">
        <v>27795</v>
      </c>
      <c r="D20" s="30">
        <v>18872.71</v>
      </c>
      <c r="E20" s="30">
        <v>7183.96</v>
      </c>
      <c r="F20" s="30">
        <v>20829.48</v>
      </c>
      <c r="G20" s="30">
        <v>28278.32</v>
      </c>
      <c r="H20" s="30">
        <v>4218.63</v>
      </c>
      <c r="I20" s="30">
        <v>19920.56</v>
      </c>
      <c r="J20" s="30">
        <v>25309.02</v>
      </c>
      <c r="K20" s="30">
        <v>34899.36</v>
      </c>
      <c r="L20" s="30">
        <v>34267</v>
      </c>
      <c r="M20" s="30">
        <v>14568.62</v>
      </c>
      <c r="N20" s="30">
        <v>8463.83</v>
      </c>
      <c r="O20" s="30">
        <f t="shared" si="4"/>
        <v>282766.60000000003</v>
      </c>
    </row>
    <row r="21" spans="1:15" ht="18.75" customHeight="1">
      <c r="A21" s="26" t="s">
        <v>37</v>
      </c>
      <c r="B21" s="30">
        <v>2682.66</v>
      </c>
      <c r="C21" s="30">
        <v>2682.66</v>
      </c>
      <c r="D21" s="30">
        <v>1341.33</v>
      </c>
      <c r="E21" s="30">
        <v>1341.33</v>
      </c>
      <c r="F21" s="30">
        <v>1341.33</v>
      </c>
      <c r="G21" s="30">
        <v>1341.33</v>
      </c>
      <c r="H21" s="30">
        <v>1341.33</v>
      </c>
      <c r="I21" s="30">
        <v>1341.33</v>
      </c>
      <c r="J21" s="30">
        <v>1341.33</v>
      </c>
      <c r="K21" s="30">
        <v>1341.33</v>
      </c>
      <c r="L21" s="30">
        <v>1341.33</v>
      </c>
      <c r="M21" s="30">
        <v>1341.33</v>
      </c>
      <c r="N21" s="30">
        <v>1341.33</v>
      </c>
      <c r="O21" s="30">
        <f t="shared" si="4"/>
        <v>20119.950000000004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-1283.84</v>
      </c>
      <c r="E23" s="30">
        <v>-567.52</v>
      </c>
      <c r="F23" s="30">
        <v>0</v>
      </c>
      <c r="G23" s="30">
        <v>0</v>
      </c>
      <c r="H23" s="30">
        <v>-964.68</v>
      </c>
      <c r="I23" s="30">
        <v>0</v>
      </c>
      <c r="J23" s="30">
        <v>-2590.46</v>
      </c>
      <c r="K23" s="30">
        <v>-335.95</v>
      </c>
      <c r="L23" s="30">
        <v>-374.7</v>
      </c>
      <c r="M23" s="30">
        <v>0</v>
      </c>
      <c r="N23" s="30">
        <v>0</v>
      </c>
      <c r="O23" s="30">
        <f t="shared" si="4"/>
        <v>-6117.15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32966.06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212814.58000000005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-68851.2</v>
      </c>
      <c r="C27" s="30">
        <f>+C28+C30+C42+C43+C46-C47</f>
        <v>-68107.6</v>
      </c>
      <c r="D27" s="30">
        <f t="shared" si="6"/>
        <v>-53365.02</v>
      </c>
      <c r="E27" s="30">
        <f t="shared" si="6"/>
        <v>-9895.6</v>
      </c>
      <c r="F27" s="30">
        <f t="shared" si="6"/>
        <v>-29444.8</v>
      </c>
      <c r="G27" s="30">
        <f t="shared" si="6"/>
        <v>-54599.6</v>
      </c>
      <c r="H27" s="30">
        <f t="shared" si="6"/>
        <v>-33561.61</v>
      </c>
      <c r="I27" s="30">
        <f t="shared" si="6"/>
        <v>-54828.4</v>
      </c>
      <c r="J27" s="30">
        <f t="shared" si="6"/>
        <v>-51365.6</v>
      </c>
      <c r="K27" s="30">
        <f t="shared" si="6"/>
        <v>-44250.8</v>
      </c>
      <c r="L27" s="30">
        <f t="shared" si="6"/>
        <v>-35068</v>
      </c>
      <c r="M27" s="30">
        <f t="shared" si="6"/>
        <v>-20988</v>
      </c>
      <c r="N27" s="30">
        <f t="shared" si="6"/>
        <v>-18920</v>
      </c>
      <c r="O27" s="30">
        <f t="shared" si="6"/>
        <v>-543246.23</v>
      </c>
    </row>
    <row r="28" spans="1:15" ht="18.75" customHeight="1">
      <c r="A28" s="26" t="s">
        <v>40</v>
      </c>
      <c r="B28" s="31">
        <f>+B29</f>
        <v>-68851.2</v>
      </c>
      <c r="C28" s="31">
        <f>+C29</f>
        <v>-68107.6</v>
      </c>
      <c r="D28" s="31">
        <f aca="true" t="shared" si="7" ref="D28:O28">+D29</f>
        <v>-49693.6</v>
      </c>
      <c r="E28" s="31">
        <f t="shared" si="7"/>
        <v>-9895.6</v>
      </c>
      <c r="F28" s="31">
        <f t="shared" si="7"/>
        <v>-29444.8</v>
      </c>
      <c r="G28" s="31">
        <f t="shared" si="7"/>
        <v>-54599.6</v>
      </c>
      <c r="H28" s="31">
        <f t="shared" si="7"/>
        <v>-11382.8</v>
      </c>
      <c r="I28" s="31">
        <f t="shared" si="7"/>
        <v>-54828.4</v>
      </c>
      <c r="J28" s="31">
        <f t="shared" si="7"/>
        <v>-51365.6</v>
      </c>
      <c r="K28" s="31">
        <f t="shared" si="7"/>
        <v>-44250.8</v>
      </c>
      <c r="L28" s="31">
        <f t="shared" si="7"/>
        <v>-35068</v>
      </c>
      <c r="M28" s="31">
        <f t="shared" si="7"/>
        <v>-20988</v>
      </c>
      <c r="N28" s="31">
        <f t="shared" si="7"/>
        <v>-18920</v>
      </c>
      <c r="O28" s="31">
        <f t="shared" si="7"/>
        <v>-517395.99999999994</v>
      </c>
    </row>
    <row r="29" spans="1:26" ht="18.75" customHeight="1">
      <c r="A29" s="27" t="s">
        <v>41</v>
      </c>
      <c r="B29" s="16">
        <f>ROUND((-B9)*$G$3,2)</f>
        <v>-68851.2</v>
      </c>
      <c r="C29" s="16">
        <f aca="true" t="shared" si="8" ref="C29:N29">ROUND((-C9)*$G$3,2)</f>
        <v>-68107.6</v>
      </c>
      <c r="D29" s="16">
        <f t="shared" si="8"/>
        <v>-49693.6</v>
      </c>
      <c r="E29" s="16">
        <f t="shared" si="8"/>
        <v>-9895.6</v>
      </c>
      <c r="F29" s="16">
        <f t="shared" si="8"/>
        <v>-29444.8</v>
      </c>
      <c r="G29" s="16">
        <f t="shared" si="8"/>
        <v>-54599.6</v>
      </c>
      <c r="H29" s="16">
        <f t="shared" si="8"/>
        <v>-11382.8</v>
      </c>
      <c r="I29" s="16">
        <f t="shared" si="8"/>
        <v>-54828.4</v>
      </c>
      <c r="J29" s="16">
        <f t="shared" si="8"/>
        <v>-51365.6</v>
      </c>
      <c r="K29" s="16">
        <f t="shared" si="8"/>
        <v>-44250.8</v>
      </c>
      <c r="L29" s="16">
        <f t="shared" si="8"/>
        <v>-35068</v>
      </c>
      <c r="M29" s="16">
        <f t="shared" si="8"/>
        <v>-20988</v>
      </c>
      <c r="N29" s="16">
        <f t="shared" si="8"/>
        <v>-18920</v>
      </c>
      <c r="O29" s="32">
        <f aca="true" t="shared" si="9" ref="O29:O47">SUM(B29:N29)</f>
        <v>-517395.99999999994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-21122.68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-21122.68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-21122.68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-21122.68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-3671.42</v>
      </c>
      <c r="E42" s="35">
        <v>0</v>
      </c>
      <c r="F42" s="35">
        <v>0</v>
      </c>
      <c r="G42" s="35">
        <v>0</v>
      </c>
      <c r="H42" s="35">
        <v>-1056.13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-4727.55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1017594.6300000001</v>
      </c>
      <c r="C45" s="36">
        <f t="shared" si="11"/>
        <v>745600.2600000001</v>
      </c>
      <c r="D45" s="36">
        <f t="shared" si="11"/>
        <v>698652.3499999999</v>
      </c>
      <c r="E45" s="36">
        <f t="shared" si="11"/>
        <v>202338.94999999998</v>
      </c>
      <c r="F45" s="36">
        <f t="shared" si="11"/>
        <v>746008.7499999998</v>
      </c>
      <c r="G45" s="36">
        <f t="shared" si="11"/>
        <v>997536.9799999999</v>
      </c>
      <c r="H45" s="36">
        <f t="shared" si="11"/>
        <v>182029.2</v>
      </c>
      <c r="I45" s="36">
        <f t="shared" si="11"/>
        <v>729575.41</v>
      </c>
      <c r="J45" s="36">
        <f t="shared" si="11"/>
        <v>686929.63</v>
      </c>
      <c r="K45" s="36">
        <f t="shared" si="11"/>
        <v>882108.05</v>
      </c>
      <c r="L45" s="36">
        <f t="shared" si="11"/>
        <v>835003.5799999998</v>
      </c>
      <c r="M45" s="36">
        <f t="shared" si="11"/>
        <v>458364.92</v>
      </c>
      <c r="N45" s="36">
        <f t="shared" si="11"/>
        <v>241089.78999999995</v>
      </c>
      <c r="O45" s="36">
        <f>SUM(B45:N45)</f>
        <v>8422832.5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1017594.6300000001</v>
      </c>
      <c r="C51" s="51">
        <f t="shared" si="12"/>
        <v>745600.26</v>
      </c>
      <c r="D51" s="51">
        <f t="shared" si="12"/>
        <v>698652.36</v>
      </c>
      <c r="E51" s="51">
        <f t="shared" si="12"/>
        <v>202338.96</v>
      </c>
      <c r="F51" s="51">
        <f t="shared" si="12"/>
        <v>746008.75</v>
      </c>
      <c r="G51" s="51">
        <f t="shared" si="12"/>
        <v>997536.98</v>
      </c>
      <c r="H51" s="51">
        <f t="shared" si="12"/>
        <v>182029.2</v>
      </c>
      <c r="I51" s="51">
        <f t="shared" si="12"/>
        <v>729575.42</v>
      </c>
      <c r="J51" s="51">
        <f t="shared" si="12"/>
        <v>686929.63</v>
      </c>
      <c r="K51" s="51">
        <f t="shared" si="12"/>
        <v>882108.05</v>
      </c>
      <c r="L51" s="51">
        <f t="shared" si="12"/>
        <v>835003.58</v>
      </c>
      <c r="M51" s="51">
        <f t="shared" si="12"/>
        <v>458364.92</v>
      </c>
      <c r="N51" s="51">
        <f t="shared" si="12"/>
        <v>241089.79</v>
      </c>
      <c r="O51" s="36">
        <f t="shared" si="12"/>
        <v>8422832.53</v>
      </c>
      <c r="Q51"/>
    </row>
    <row r="52" spans="1:18" ht="18.75" customHeight="1">
      <c r="A52" s="26" t="s">
        <v>57</v>
      </c>
      <c r="B52" s="51">
        <v>839179.93</v>
      </c>
      <c r="C52" s="51">
        <v>544357.42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1383537.35</v>
      </c>
      <c r="P52"/>
      <c r="Q52"/>
      <c r="R52" s="43"/>
    </row>
    <row r="53" spans="1:16" ht="18.75" customHeight="1">
      <c r="A53" s="26" t="s">
        <v>58</v>
      </c>
      <c r="B53" s="51">
        <v>178414.7</v>
      </c>
      <c r="C53" s="51">
        <v>201242.84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379657.54000000004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698652.36</v>
      </c>
      <c r="E54" s="52">
        <v>0</v>
      </c>
      <c r="F54" s="52">
        <v>0</v>
      </c>
      <c r="G54" s="52">
        <v>0</v>
      </c>
      <c r="H54" s="51">
        <v>182029.2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880681.56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202338.96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202338.96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746008.75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746008.75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997536.98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997536.98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729575.42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729575.42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686929.63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686929.63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882108.05</v>
      </c>
      <c r="L60" s="31">
        <v>835003.58</v>
      </c>
      <c r="M60" s="52">
        <v>0</v>
      </c>
      <c r="N60" s="52">
        <v>0</v>
      </c>
      <c r="O60" s="36">
        <f t="shared" si="13"/>
        <v>1717111.63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458364.92</v>
      </c>
      <c r="N61" s="52">
        <v>0</v>
      </c>
      <c r="O61" s="36">
        <f t="shared" si="13"/>
        <v>458364.92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241089.79</v>
      </c>
      <c r="O62" s="55">
        <f t="shared" si="13"/>
        <v>241089.79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2021-09-03T19:56:53Z</dcterms:modified>
  <cp:category/>
  <cp:version/>
  <cp:contentType/>
  <cp:contentStatus/>
</cp:coreProperties>
</file>