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<sst xmlns="http://schemas.openxmlformats.org/spreadsheetml/2006/main" count="80" uniqueCount="77">
  <si>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</si>
  <si>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</si>
  <si>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</si>
  <si>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</si>
  <si>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</si>
  <si>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</si>
  <si>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</si>
  <si>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</si>
  <si>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</si>
  <si>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</si>
  <si>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</si>
  <si>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</si>
  <si>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</si>
  <si>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</si>
  <si>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</si>
  <si>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</si>
  <si>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</si>
  <si>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</si>
  <si>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</si>
  <si>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</si>
  <si>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</si>
  <si>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</si>
  <si>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</si>
  <si>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</si>
  <si>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</si>
  <si>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</si>
  <si>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</si>
  <si>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</si>
  <si>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</si>
  <si>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</si>
  <si>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</si>
  <si>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</si>
  <si>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</si>
  <si>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</si>
  <si>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</si>
  <si>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</si>
  <si>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</si>
  <si>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</si>
  <si>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</si>
  <si>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</si>
  <si>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</si>
  <si>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</si>
  <si>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</si>
  <si>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</si>
  <si>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</si>
  <si>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</si>
  <si>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</si>
  <si>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</si>
  <si>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</si>
  <si>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</si>
  <si>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</si>
  <si>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</si>
  <si>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</si>
  <si>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</si>
  <si>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</si>
  <si>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</si>
  <si>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</si>
  <si>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</si>
  <si>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</si>
  <si>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</si>
  <si>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</si>
  <si>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</si>
  <si>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</si>
  <si>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</si>
  <si>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</si>
  <si>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</si>
  <si>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</si>
  <si>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</si>
  <si>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</si>
  <si>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</si>
  <si>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</si>
  <si>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</si>
  <si>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</si>
  <si>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29/08/21 - VENCIMENTO 03/09/21</t>
  </si>
  <si>
    <t>Nota: (1) Revisões do período de 19/03 a 03/12/20,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</si>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</sst>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109052</v>
      </c>
      <c r="C7" s="9">
        <f t="shared" si="0"/>
        <v>75892</v>
      </c>
      <c r="D7" s="9">
        <f t="shared" si="0"/>
        <v>83732</v>
      </c>
      <c r="E7" s="9">
        <f t="shared" si="0"/>
        <v>15942</v>
      </c>
      <c r="F7" s="9">
        <f t="shared" si="0"/>
        <v>58743</v>
      </c>
      <c r="G7" s="9">
        <f t="shared" si="0"/>
        <v>85665</v>
      </c>
      <c r="H7" s="9">
        <f t="shared" si="0"/>
        <v>10631</v>
      </c>
      <c r="I7" s="9">
        <f t="shared" si="0"/>
        <v>64309</v>
      </c>
      <c r="J7" s="9">
        <f t="shared" si="0"/>
        <v>70234</v>
      </c>
      <c r="K7" s="9">
        <f t="shared" si="0"/>
        <v>105891</v>
      </c>
      <c r="L7" s="9">
        <f t="shared" si="0"/>
        <v>77660</v>
      </c>
      <c r="M7" s="9">
        <f t="shared" si="0"/>
        <v>32784</v>
      </c>
      <c r="N7" s="9">
        <f t="shared" si="0"/>
        <v>18491</v>
      </c>
      <c r="O7" s="9">
        <f t="shared" si="0"/>
        <v>809026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7529</v>
      </c>
      <c r="C8" s="11">
        <f t="shared" si="1"/>
        <v>6711</v>
      </c>
      <c r="D8" s="11">
        <f t="shared" si="1"/>
        <v>5531</v>
      </c>
      <c r="E8" s="11">
        <f t="shared" si="1"/>
        <v>824</v>
      </c>
      <c r="F8" s="11">
        <f t="shared" si="1"/>
        <v>3726</v>
      </c>
      <c r="G8" s="11">
        <f t="shared" si="1"/>
        <v>5313</v>
      </c>
      <c r="H8" s="11">
        <f t="shared" si="1"/>
        <v>819</v>
      </c>
      <c r="I8" s="11">
        <f t="shared" si="1"/>
        <v>6049</v>
      </c>
      <c r="J8" s="11">
        <f t="shared" si="1"/>
        <v>4985</v>
      </c>
      <c r="K8" s="11">
        <f t="shared" si="1"/>
        <v>5406</v>
      </c>
      <c r="L8" s="11">
        <f t="shared" si="1"/>
        <v>3725</v>
      </c>
      <c r="M8" s="11">
        <f t="shared" si="1"/>
        <v>1608</v>
      </c>
      <c r="N8" s="11">
        <f t="shared" si="1"/>
        <v>1230</v>
      </c>
      <c r="O8" s="11">
        <f t="shared" si="1"/>
        <v>53456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7529</v>
      </c>
      <c r="C9" s="11">
        <v>6711</v>
      </c>
      <c r="D9" s="11">
        <v>5531</v>
      </c>
      <c r="E9" s="11">
        <v>824</v>
      </c>
      <c r="F9" s="11">
        <v>3726</v>
      </c>
      <c r="G9" s="11">
        <v>5313</v>
      </c>
      <c r="H9" s="11">
        <v>815</v>
      </c>
      <c r="I9" s="11">
        <v>6049</v>
      </c>
      <c r="J9" s="11">
        <v>4985</v>
      </c>
      <c r="K9" s="11">
        <v>5400</v>
      </c>
      <c r="L9" s="11">
        <v>3725</v>
      </c>
      <c r="M9" s="11">
        <v>1607</v>
      </c>
      <c r="N9" s="11">
        <v>1230</v>
      </c>
      <c r="O9" s="11">
        <f>SUM(B9:N9)</f>
        <v>53445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101523</v>
      </c>
      <c r="C11" s="13">
        <v>69181</v>
      </c>
      <c r="D11" s="13">
        <v>78201</v>
      </c>
      <c r="E11" s="13">
        <v>15118</v>
      </c>
      <c r="F11" s="13">
        <v>55017</v>
      </c>
      <c r="G11" s="13">
        <v>80352</v>
      </c>
      <c r="H11" s="13">
        <v>9812</v>
      </c>
      <c r="I11" s="13">
        <v>58260</v>
      </c>
      <c r="J11" s="13">
        <v>65249</v>
      </c>
      <c r="K11" s="13">
        <v>100485</v>
      </c>
      <c r="L11" s="13">
        <v>73935</v>
      </c>
      <c r="M11" s="13">
        <v>31176</v>
      </c>
      <c r="N11" s="13">
        <v>17261</v>
      </c>
      <c r="O11" s="11">
        <f>SUM(B11:N11)</f>
        <v>755570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1.410412255312602</v>
      </c>
      <c r="C15" s="19">
        <v>1.436641076893658</v>
      </c>
      <c r="D15" s="19">
        <v>1.369159433237679</v>
      </c>
      <c r="E15" s="19">
        <v>1.10576311960474</v>
      </c>
      <c r="F15" s="19">
        <v>1.923642072540117</v>
      </c>
      <c r="G15" s="19">
        <v>1.763191727274087</v>
      </c>
      <c r="H15" s="19">
        <v>1.836370843488055</v>
      </c>
      <c r="I15" s="19">
        <v>1.484870422334922</v>
      </c>
      <c r="J15" s="19">
        <v>1.38636392921982</v>
      </c>
      <c r="K15" s="19">
        <v>1.340418913186482</v>
      </c>
      <c r="L15" s="19">
        <v>1.508461800582521</v>
      </c>
      <c r="M15" s="19">
        <v>1.486791501537785</v>
      </c>
      <c r="N15" s="19">
        <v>1.374235244326445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400158.96</v>
      </c>
      <c r="C17" s="24">
        <f aca="true" t="shared" si="2" ref="C17:N17">C18+C19+C20+C21+C22+C23+C24+C25</f>
        <v>283552.09</v>
      </c>
      <c r="D17" s="24">
        <f t="shared" si="2"/>
        <v>253998.17000000004</v>
      </c>
      <c r="E17" s="24">
        <f t="shared" si="2"/>
        <v>70505.08</v>
      </c>
      <c r="F17" s="24">
        <f t="shared" si="2"/>
        <v>293595.88999999996</v>
      </c>
      <c r="G17" s="24">
        <f t="shared" si="2"/>
        <v>327084.44999999995</v>
      </c>
      <c r="H17" s="24">
        <f t="shared" si="2"/>
        <v>53792.28</v>
      </c>
      <c r="I17" s="24">
        <f t="shared" si="2"/>
        <v>256019.46</v>
      </c>
      <c r="J17" s="24">
        <f t="shared" si="2"/>
        <v>241325.20000000004</v>
      </c>
      <c r="K17" s="24">
        <f t="shared" si="2"/>
        <v>352389.4199999999</v>
      </c>
      <c r="L17" s="24">
        <f t="shared" si="2"/>
        <v>332032.76999999996</v>
      </c>
      <c r="M17" s="24">
        <f t="shared" si="2"/>
        <v>165634.88</v>
      </c>
      <c r="N17" s="24">
        <f t="shared" si="2"/>
        <v>75549.04999999999</v>
      </c>
      <c r="O17" s="24">
        <f>O18+O19+O20+O21+O22+O23+O24+O25</f>
        <v>3105637.7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245290.66</v>
      </c>
      <c r="C18" s="30">
        <f t="shared" si="3"/>
        <v>176304.71</v>
      </c>
      <c r="D18" s="30">
        <f t="shared" si="3"/>
        <v>170545.34</v>
      </c>
      <c r="E18" s="30">
        <f t="shared" si="3"/>
        <v>55548.3</v>
      </c>
      <c r="F18" s="30">
        <f t="shared" si="3"/>
        <v>138633.48</v>
      </c>
      <c r="G18" s="30">
        <f t="shared" si="3"/>
        <v>166190.1</v>
      </c>
      <c r="H18" s="30">
        <f t="shared" si="3"/>
        <v>27654.42</v>
      </c>
      <c r="I18" s="30">
        <f t="shared" si="3"/>
        <v>148206.52</v>
      </c>
      <c r="J18" s="30">
        <f t="shared" si="3"/>
        <v>162914.79</v>
      </c>
      <c r="K18" s="30">
        <f t="shared" si="3"/>
        <v>232335.44</v>
      </c>
      <c r="L18" s="30">
        <f t="shared" si="3"/>
        <v>193932.55</v>
      </c>
      <c r="M18" s="30">
        <f t="shared" si="3"/>
        <v>94575.28</v>
      </c>
      <c r="N18" s="30">
        <f t="shared" si="3"/>
        <v>48206.04</v>
      </c>
      <c r="O18" s="30">
        <f aca="true" t="shared" si="4" ref="O18:O25">SUM(B18:N18)</f>
        <v>1860337.6300000001</v>
      </c>
    </row>
    <row r="19" spans="1:23" ht="18.75" customHeight="1">
      <c r="A19" s="26" t="s">
        <v>35</v>
      </c>
      <c r="B19" s="30">
        <f>IF(B15&lt;&gt;0,ROUND((B15-1)*B18,2),0)</f>
        <v>100670.29</v>
      </c>
      <c r="C19" s="30">
        <f aca="true" t="shared" si="5" ref="C19:N19">IF(C15&lt;&gt;0,ROUND((C15-1)*C18,2),0)</f>
        <v>76981.88</v>
      </c>
      <c r="D19" s="30">
        <f t="shared" si="5"/>
        <v>62958.42</v>
      </c>
      <c r="E19" s="30">
        <f t="shared" si="5"/>
        <v>5874.96</v>
      </c>
      <c r="F19" s="30">
        <f t="shared" si="5"/>
        <v>128047.71</v>
      </c>
      <c r="G19" s="30">
        <f t="shared" si="5"/>
        <v>126834.91</v>
      </c>
      <c r="H19" s="30">
        <f t="shared" si="5"/>
        <v>23129.35</v>
      </c>
      <c r="I19" s="30">
        <f t="shared" si="5"/>
        <v>71860.96</v>
      </c>
      <c r="J19" s="30">
        <f t="shared" si="5"/>
        <v>62944.4</v>
      </c>
      <c r="K19" s="30">
        <f t="shared" si="5"/>
        <v>79091.38</v>
      </c>
      <c r="L19" s="30">
        <f t="shared" si="5"/>
        <v>98607.29</v>
      </c>
      <c r="M19" s="30">
        <f t="shared" si="5"/>
        <v>46038.44</v>
      </c>
      <c r="N19" s="30">
        <f t="shared" si="5"/>
        <v>18040.4</v>
      </c>
      <c r="O19" s="30">
        <f t="shared" si="4"/>
        <v>901080.39</v>
      </c>
      <c r="W19" s="62"/>
    </row>
    <row r="20" spans="1:15" ht="18.75" customHeight="1">
      <c r="A20" s="26" t="s">
        <v>36</v>
      </c>
      <c r="B20" s="30">
        <v>18975.88</v>
      </c>
      <c r="C20" s="30">
        <v>13774.93</v>
      </c>
      <c r="D20" s="30">
        <v>9644.87</v>
      </c>
      <c r="E20" s="30">
        <v>3504.62</v>
      </c>
      <c r="F20" s="30">
        <v>11381.66</v>
      </c>
      <c r="G20" s="30">
        <v>13739.55</v>
      </c>
      <c r="H20" s="30">
        <v>1438.03</v>
      </c>
      <c r="I20" s="30">
        <v>11533.22</v>
      </c>
      <c r="J20" s="30">
        <v>11880.79</v>
      </c>
      <c r="K20" s="30">
        <v>16942.54</v>
      </c>
      <c r="L20" s="30">
        <v>16194.15</v>
      </c>
      <c r="M20" s="30">
        <v>7413.07</v>
      </c>
      <c r="N20" s="30">
        <v>3741.15</v>
      </c>
      <c r="O20" s="30">
        <f t="shared" si="4"/>
        <v>140164.46000000002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-3247.36</v>
      </c>
      <c r="E23" s="30">
        <v>-354.7</v>
      </c>
      <c r="F23" s="30">
        <v>0</v>
      </c>
      <c r="G23" s="30">
        <v>0</v>
      </c>
      <c r="H23" s="30">
        <v>-1045.07</v>
      </c>
      <c r="I23" s="30">
        <v>0</v>
      </c>
      <c r="J23" s="30">
        <v>-4647.59</v>
      </c>
      <c r="K23" s="30">
        <v>-403.14</v>
      </c>
      <c r="L23" s="30">
        <v>-299.76</v>
      </c>
      <c r="M23" s="30">
        <v>0</v>
      </c>
      <c r="N23" s="30">
        <v>-194.31</v>
      </c>
      <c r="O23" s="30">
        <f t="shared" si="4"/>
        <v>-10191.93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32966.06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212814.58000000005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-33127.6</v>
      </c>
      <c r="C27" s="30">
        <f>+C28+C30+C42+C43+C46-C47</f>
        <v>-29528.4</v>
      </c>
      <c r="D27" s="30">
        <f t="shared" si="6"/>
        <v>-25517.730000000003</v>
      </c>
      <c r="E27" s="30">
        <f t="shared" si="6"/>
        <v>-3625.6</v>
      </c>
      <c r="F27" s="30">
        <f t="shared" si="6"/>
        <v>-16394.4</v>
      </c>
      <c r="G27" s="30">
        <f t="shared" si="6"/>
        <v>-23377.2</v>
      </c>
      <c r="H27" s="30">
        <f t="shared" si="6"/>
        <v>-8775.97</v>
      </c>
      <c r="I27" s="30">
        <f t="shared" si="6"/>
        <v>-26615.6</v>
      </c>
      <c r="J27" s="30">
        <f t="shared" si="6"/>
        <v>-21934</v>
      </c>
      <c r="K27" s="30">
        <f t="shared" si="6"/>
        <v>-23760</v>
      </c>
      <c r="L27" s="30">
        <f t="shared" si="6"/>
        <v>-16390</v>
      </c>
      <c r="M27" s="30">
        <f t="shared" si="6"/>
        <v>-7070.8</v>
      </c>
      <c r="N27" s="30">
        <f t="shared" si="6"/>
        <v>-5412</v>
      </c>
      <c r="O27" s="30">
        <f t="shared" si="6"/>
        <v>-241529.29999999996</v>
      </c>
    </row>
    <row r="28" spans="1:15" ht="18.75" customHeight="1">
      <c r="A28" s="26" t="s">
        <v>40</v>
      </c>
      <c r="B28" s="31">
        <f>+B29</f>
        <v>-33127.6</v>
      </c>
      <c r="C28" s="31">
        <f>+C29</f>
        <v>-29528.4</v>
      </c>
      <c r="D28" s="31">
        <f aca="true" t="shared" si="7" ref="D28:O28">+D29</f>
        <v>-24336.4</v>
      </c>
      <c r="E28" s="31">
        <f t="shared" si="7"/>
        <v>-3625.6</v>
      </c>
      <c r="F28" s="31">
        <f t="shared" si="7"/>
        <v>-16394.4</v>
      </c>
      <c r="G28" s="31">
        <f t="shared" si="7"/>
        <v>-23377.2</v>
      </c>
      <c r="H28" s="31">
        <f t="shared" si="7"/>
        <v>-3586</v>
      </c>
      <c r="I28" s="31">
        <f t="shared" si="7"/>
        <v>-26615.6</v>
      </c>
      <c r="J28" s="31">
        <f t="shared" si="7"/>
        <v>-21934</v>
      </c>
      <c r="K28" s="31">
        <f t="shared" si="7"/>
        <v>-23760</v>
      </c>
      <c r="L28" s="31">
        <f t="shared" si="7"/>
        <v>-16390</v>
      </c>
      <c r="M28" s="31">
        <f t="shared" si="7"/>
        <v>-7070.8</v>
      </c>
      <c r="N28" s="31">
        <f t="shared" si="7"/>
        <v>-5412</v>
      </c>
      <c r="O28" s="31">
        <f t="shared" si="7"/>
        <v>-235157.99999999997</v>
      </c>
    </row>
    <row r="29" spans="1:26" ht="18.75" customHeight="1">
      <c r="A29" s="27" t="s">
        <v>41</v>
      </c>
      <c r="B29" s="16">
        <f>ROUND((-B9)*$G$3,2)</f>
        <v>-33127.6</v>
      </c>
      <c r="C29" s="16">
        <f aca="true" t="shared" si="8" ref="C29:N29">ROUND((-C9)*$G$3,2)</f>
        <v>-29528.4</v>
      </c>
      <c r="D29" s="16">
        <f t="shared" si="8"/>
        <v>-24336.4</v>
      </c>
      <c r="E29" s="16">
        <f t="shared" si="8"/>
        <v>-3625.6</v>
      </c>
      <c r="F29" s="16">
        <f t="shared" si="8"/>
        <v>-16394.4</v>
      </c>
      <c r="G29" s="16">
        <f t="shared" si="8"/>
        <v>-23377.2</v>
      </c>
      <c r="H29" s="16">
        <f t="shared" si="8"/>
        <v>-3586</v>
      </c>
      <c r="I29" s="16">
        <f t="shared" si="8"/>
        <v>-26615.6</v>
      </c>
      <c r="J29" s="16">
        <f t="shared" si="8"/>
        <v>-21934</v>
      </c>
      <c r="K29" s="16">
        <f t="shared" si="8"/>
        <v>-23760</v>
      </c>
      <c r="L29" s="16">
        <f t="shared" si="8"/>
        <v>-16390</v>
      </c>
      <c r="M29" s="16">
        <f t="shared" si="8"/>
        <v>-7070.8</v>
      </c>
      <c r="N29" s="16">
        <f t="shared" si="8"/>
        <v>-5412</v>
      </c>
      <c r="O29" s="32">
        <f aca="true" t="shared" si="9" ref="O29:O47">SUM(B29:N29)</f>
        <v>-235157.99999999997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-4942.83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-4942.83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-4942.83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-4942.83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-1181.33</v>
      </c>
      <c r="E42" s="35">
        <v>0</v>
      </c>
      <c r="F42" s="35">
        <v>0</v>
      </c>
      <c r="G42" s="35">
        <v>0</v>
      </c>
      <c r="H42" s="35">
        <v>-247.14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-1428.4699999999998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367031.36000000004</v>
      </c>
      <c r="C45" s="36">
        <f t="shared" si="11"/>
        <v>254023.69000000003</v>
      </c>
      <c r="D45" s="36">
        <f t="shared" si="11"/>
        <v>228480.44000000003</v>
      </c>
      <c r="E45" s="36">
        <f t="shared" si="11"/>
        <v>66879.48</v>
      </c>
      <c r="F45" s="36">
        <f t="shared" si="11"/>
        <v>277201.48999999993</v>
      </c>
      <c r="G45" s="36">
        <f t="shared" si="11"/>
        <v>303707.24999999994</v>
      </c>
      <c r="H45" s="36">
        <f t="shared" si="11"/>
        <v>45016.31</v>
      </c>
      <c r="I45" s="36">
        <f t="shared" si="11"/>
        <v>229403.86</v>
      </c>
      <c r="J45" s="36">
        <f t="shared" si="11"/>
        <v>219391.20000000004</v>
      </c>
      <c r="K45" s="36">
        <f t="shared" si="11"/>
        <v>328629.4199999999</v>
      </c>
      <c r="L45" s="36">
        <f t="shared" si="11"/>
        <v>315642.76999999996</v>
      </c>
      <c r="M45" s="36">
        <f t="shared" si="11"/>
        <v>158564.08000000002</v>
      </c>
      <c r="N45" s="36">
        <f t="shared" si="11"/>
        <v>70137.04999999999</v>
      </c>
      <c r="O45" s="36">
        <f>SUM(B45:N45)</f>
        <v>2864108.4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367031.37</v>
      </c>
      <c r="C51" s="51">
        <f t="shared" si="12"/>
        <v>254023.68</v>
      </c>
      <c r="D51" s="51">
        <f t="shared" si="12"/>
        <v>228480.44</v>
      </c>
      <c r="E51" s="51">
        <f t="shared" si="12"/>
        <v>66879.49</v>
      </c>
      <c r="F51" s="51">
        <f t="shared" si="12"/>
        <v>277201.49</v>
      </c>
      <c r="G51" s="51">
        <f t="shared" si="12"/>
        <v>303707.25</v>
      </c>
      <c r="H51" s="51">
        <f t="shared" si="12"/>
        <v>45016.31</v>
      </c>
      <c r="I51" s="51">
        <f t="shared" si="12"/>
        <v>229403.86</v>
      </c>
      <c r="J51" s="51">
        <f t="shared" si="12"/>
        <v>219391.19</v>
      </c>
      <c r="K51" s="51">
        <f t="shared" si="12"/>
        <v>328629.42</v>
      </c>
      <c r="L51" s="51">
        <f t="shared" si="12"/>
        <v>315642.78</v>
      </c>
      <c r="M51" s="51">
        <f t="shared" si="12"/>
        <v>158564.09</v>
      </c>
      <c r="N51" s="51">
        <f t="shared" si="12"/>
        <v>70137.05</v>
      </c>
      <c r="O51" s="36">
        <f t="shared" si="12"/>
        <v>2864108.42</v>
      </c>
      <c r="Q51"/>
    </row>
    <row r="52" spans="1:18" ht="18.75" customHeight="1">
      <c r="A52" s="26" t="s">
        <v>57</v>
      </c>
      <c r="B52" s="51">
        <v>306498.74</v>
      </c>
      <c r="C52" s="51">
        <v>187964.4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494463.14</v>
      </c>
      <c r="P52"/>
      <c r="Q52"/>
      <c r="R52" s="43"/>
    </row>
    <row r="53" spans="1:16" ht="18.75" customHeight="1">
      <c r="A53" s="26" t="s">
        <v>58</v>
      </c>
      <c r="B53" s="51">
        <v>60532.63</v>
      </c>
      <c r="C53" s="51">
        <v>66059.28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126591.91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228480.44</v>
      </c>
      <c r="E54" s="52">
        <v>0</v>
      </c>
      <c r="F54" s="52">
        <v>0</v>
      </c>
      <c r="G54" s="52">
        <v>0</v>
      </c>
      <c r="H54" s="51">
        <v>45016.31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273496.75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66879.49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66879.49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277201.49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277201.49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303707.25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303707.25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229403.86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229403.86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219391.19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219391.19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328629.42</v>
      </c>
      <c r="L60" s="31">
        <v>315642.78</v>
      </c>
      <c r="M60" s="52">
        <v>0</v>
      </c>
      <c r="N60" s="52">
        <v>0</v>
      </c>
      <c r="O60" s="36">
        <f t="shared" si="13"/>
        <v>644272.2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158564.09</v>
      </c>
      <c r="N61" s="52">
        <v>0</v>
      </c>
      <c r="O61" s="36">
        <f t="shared" si="13"/>
        <v>158564.09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70137.05</v>
      </c>
      <c r="O62" s="55">
        <f t="shared" si="13"/>
        <v>70137.05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2021-09-02T19:34:48Z</dcterms:modified>
  <cp:category/>
  <cp:version/>
  <cp:contentType/>
  <cp:contentStatus/>
</cp:coreProperties>
</file>