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<sst xmlns="http://schemas.openxmlformats.org/spreadsheetml/2006/main" count="80" uniqueCount="77">
  <si>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</si>
  <si>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</si>
  <si>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</si>
  <si>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</si>
  <si>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</si>
  <si>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</si>
  <si>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</si>
  <si>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</si>
  <si>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</si>
  <si>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</si>
  <si>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</si>
  <si>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</si>
  <si>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</si>
  <si>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</si>
  <si>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</si>
  <si>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</si>
  <si>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</si>
  <si>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</si>
  <si>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</si>
  <si>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</si>
  <si>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</si>
  <si>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</si>
  <si>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</si>
  <si>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</si>
  <si>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</si>
  <si>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</si>
  <si>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</si>
  <si>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</si>
  <si>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</si>
  <si>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</si>
  <si>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</si>
  <si>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</si>
  <si>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</si>
  <si>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</si>
  <si>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</si>
  <si>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</si>
  <si>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</si>
  <si>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</si>
  <si>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</si>
  <si>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</si>
  <si>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</si>
  <si>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</si>
  <si>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</si>
  <si>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</si>
  <si>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</si>
  <si>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</si>
  <si>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</si>
  <si>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</si>
  <si>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</si>
  <si>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</si>
  <si>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</si>
  <si>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</si>
  <si>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</si>
  <si>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</si>
  <si>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</si>
  <si>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</si>
  <si>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</si>
  <si>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</si>
  <si>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</si>
  <si>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</si>
  <si>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</si>
  <si>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</si>
  <si>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</si>
  <si>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</si>
  <si>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</si>
  <si>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</si>
  <si>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</si>
  <si>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</si>
  <si>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</si>
  <si>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</si>
  <si>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</si>
  <si>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</si>
  <si>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</si>
  <si>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28/08/21 - VENCIMENTO 03/09/21</t>
  </si>
  <si>
    <t>Nota: (1) Revisões do período de 19/03 a 03/12/20,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</si>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</sst>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2708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193457</v>
      </c>
      <c r="C7" s="9">
        <f t="shared" si="0"/>
        <v>129148</v>
      </c>
      <c r="D7" s="9">
        <f t="shared" si="0"/>
        <v>147630</v>
      </c>
      <c r="E7" s="9">
        <f t="shared" si="0"/>
        <v>30849</v>
      </c>
      <c r="F7" s="9">
        <f t="shared" si="0"/>
        <v>95170</v>
      </c>
      <c r="G7" s="9">
        <f t="shared" si="0"/>
        <v>159263</v>
      </c>
      <c r="H7" s="9">
        <f t="shared" si="0"/>
        <v>21092</v>
      </c>
      <c r="I7" s="9">
        <f t="shared" si="0"/>
        <v>119360</v>
      </c>
      <c r="J7" s="9">
        <f t="shared" si="0"/>
        <v>118489</v>
      </c>
      <c r="K7" s="9">
        <f t="shared" si="0"/>
        <v>167288</v>
      </c>
      <c r="L7" s="9">
        <f t="shared" si="0"/>
        <v>126785</v>
      </c>
      <c r="M7" s="9">
        <f t="shared" si="0"/>
        <v>57888</v>
      </c>
      <c r="N7" s="9">
        <f t="shared" si="0"/>
        <v>35089</v>
      </c>
      <c r="O7" s="9">
        <f t="shared" si="0"/>
        <v>1401508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11440</v>
      </c>
      <c r="C8" s="11">
        <f t="shared" si="1"/>
        <v>10705</v>
      </c>
      <c r="D8" s="11">
        <f t="shared" si="1"/>
        <v>8349</v>
      </c>
      <c r="E8" s="11">
        <f t="shared" si="1"/>
        <v>1513</v>
      </c>
      <c r="F8" s="11">
        <f t="shared" si="1"/>
        <v>5182</v>
      </c>
      <c r="G8" s="11">
        <f t="shared" si="1"/>
        <v>8532</v>
      </c>
      <c r="H8" s="11">
        <f t="shared" si="1"/>
        <v>1446</v>
      </c>
      <c r="I8" s="11">
        <f t="shared" si="1"/>
        <v>9697</v>
      </c>
      <c r="J8" s="11">
        <f t="shared" si="1"/>
        <v>7710</v>
      </c>
      <c r="K8" s="11">
        <f t="shared" si="1"/>
        <v>7001</v>
      </c>
      <c r="L8" s="11">
        <f t="shared" si="1"/>
        <v>5629</v>
      </c>
      <c r="M8" s="11">
        <f t="shared" si="1"/>
        <v>2849</v>
      </c>
      <c r="N8" s="11">
        <f t="shared" si="1"/>
        <v>2416</v>
      </c>
      <c r="O8" s="11">
        <f t="shared" si="1"/>
        <v>82469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11440</v>
      </c>
      <c r="C9" s="11">
        <v>10705</v>
      </c>
      <c r="D9" s="11">
        <v>8349</v>
      </c>
      <c r="E9" s="11">
        <v>1513</v>
      </c>
      <c r="F9" s="11">
        <v>5182</v>
      </c>
      <c r="G9" s="11">
        <v>8532</v>
      </c>
      <c r="H9" s="11">
        <v>1444</v>
      </c>
      <c r="I9" s="11">
        <v>9697</v>
      </c>
      <c r="J9" s="11">
        <v>7710</v>
      </c>
      <c r="K9" s="11">
        <v>6994</v>
      </c>
      <c r="L9" s="11">
        <v>5629</v>
      </c>
      <c r="M9" s="11">
        <v>2847</v>
      </c>
      <c r="N9" s="11">
        <v>2416</v>
      </c>
      <c r="O9" s="11">
        <f>SUM(B9:N9)</f>
        <v>82458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182017</v>
      </c>
      <c r="C11" s="13">
        <v>118443</v>
      </c>
      <c r="D11" s="13">
        <v>139281</v>
      </c>
      <c r="E11" s="13">
        <v>29336</v>
      </c>
      <c r="F11" s="13">
        <v>89988</v>
      </c>
      <c r="G11" s="13">
        <v>150731</v>
      </c>
      <c r="H11" s="13">
        <v>19646</v>
      </c>
      <c r="I11" s="13">
        <v>109663</v>
      </c>
      <c r="J11" s="13">
        <v>110779</v>
      </c>
      <c r="K11" s="13">
        <v>160287</v>
      </c>
      <c r="L11" s="13">
        <v>121156</v>
      </c>
      <c r="M11" s="13">
        <v>55039</v>
      </c>
      <c r="N11" s="13">
        <v>32673</v>
      </c>
      <c r="O11" s="11">
        <f>SUM(B11:N11)</f>
        <v>1319039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1.408009521753317</v>
      </c>
      <c r="C15" s="19">
        <v>1.443141726274453</v>
      </c>
      <c r="D15" s="19">
        <v>1.393240105601335</v>
      </c>
      <c r="E15" s="19">
        <v>1.114901655283584</v>
      </c>
      <c r="F15" s="19">
        <v>1.914632086058527</v>
      </c>
      <c r="G15" s="19">
        <v>1.759968365549717</v>
      </c>
      <c r="H15" s="19">
        <v>1.768981072376839</v>
      </c>
      <c r="I15" s="19">
        <v>1.484870422334922</v>
      </c>
      <c r="J15" s="19">
        <v>1.400767740604846</v>
      </c>
      <c r="K15" s="19">
        <v>1.350573601922743</v>
      </c>
      <c r="L15" s="19">
        <v>1.520877147584016</v>
      </c>
      <c r="M15" s="19">
        <v>1.481325357255123</v>
      </c>
      <c r="N15" s="19">
        <v>1.364886736536196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676515.9099999999</v>
      </c>
      <c r="C17" s="24">
        <f aca="true" t="shared" si="2" ref="C17:N17">C18+C19+C20+C21+C22+C23+C24+C25</f>
        <v>472106.65</v>
      </c>
      <c r="D17" s="24">
        <f t="shared" si="2"/>
        <v>444559.71</v>
      </c>
      <c r="E17" s="24">
        <f t="shared" si="2"/>
        <v>130743.93999999999</v>
      </c>
      <c r="F17" s="24">
        <f t="shared" si="2"/>
        <v>460423.87</v>
      </c>
      <c r="G17" s="24">
        <f t="shared" si="2"/>
        <v>583133.7999999999</v>
      </c>
      <c r="H17" s="24">
        <f t="shared" si="2"/>
        <v>100933.97</v>
      </c>
      <c r="I17" s="24">
        <f t="shared" si="2"/>
        <v>448889.61</v>
      </c>
      <c r="J17" s="24">
        <f t="shared" si="2"/>
        <v>404819.51</v>
      </c>
      <c r="K17" s="24">
        <f t="shared" si="2"/>
        <v>541595.5299999999</v>
      </c>
      <c r="L17" s="24">
        <f t="shared" si="2"/>
        <v>528532.47</v>
      </c>
      <c r="M17" s="24">
        <f t="shared" si="2"/>
        <v>275092.46</v>
      </c>
      <c r="N17" s="24">
        <f t="shared" si="2"/>
        <v>135236.95</v>
      </c>
      <c r="O17" s="24">
        <f>O18+O19+O20+O21+O22+O23+O24+O25</f>
        <v>5202584.380000001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435142.83</v>
      </c>
      <c r="C18" s="30">
        <f t="shared" si="3"/>
        <v>300023.72</v>
      </c>
      <c r="D18" s="30">
        <f t="shared" si="3"/>
        <v>300692.78</v>
      </c>
      <c r="E18" s="30">
        <f t="shared" si="3"/>
        <v>107490.26</v>
      </c>
      <c r="F18" s="30">
        <f t="shared" si="3"/>
        <v>224601.2</v>
      </c>
      <c r="G18" s="30">
        <f t="shared" si="3"/>
        <v>308970.22</v>
      </c>
      <c r="H18" s="30">
        <f t="shared" si="3"/>
        <v>54866.62</v>
      </c>
      <c r="I18" s="30">
        <f t="shared" si="3"/>
        <v>275077.06</v>
      </c>
      <c r="J18" s="30">
        <f t="shared" si="3"/>
        <v>274847.08</v>
      </c>
      <c r="K18" s="30">
        <f t="shared" si="3"/>
        <v>367046.6</v>
      </c>
      <c r="L18" s="30">
        <f t="shared" si="3"/>
        <v>316607.5</v>
      </c>
      <c r="M18" s="30">
        <f t="shared" si="3"/>
        <v>166995.3</v>
      </c>
      <c r="N18" s="30">
        <f t="shared" si="3"/>
        <v>91477.02</v>
      </c>
      <c r="O18" s="30">
        <f aca="true" t="shared" si="4" ref="O18:O25">SUM(B18:N18)</f>
        <v>3223838.19</v>
      </c>
    </row>
    <row r="19" spans="1:23" ht="18.75" customHeight="1">
      <c r="A19" s="26" t="s">
        <v>35</v>
      </c>
      <c r="B19" s="30">
        <f>IF(B15&lt;&gt;0,ROUND((B15-1)*B18,2),0)</f>
        <v>177542.42</v>
      </c>
      <c r="C19" s="30">
        <f aca="true" t="shared" si="5" ref="C19:N19">IF(C15&lt;&gt;0,ROUND((C15-1)*C18,2),0)</f>
        <v>132953.03</v>
      </c>
      <c r="D19" s="30">
        <f t="shared" si="5"/>
        <v>118244.46</v>
      </c>
      <c r="E19" s="30">
        <f t="shared" si="5"/>
        <v>12350.81</v>
      </c>
      <c r="F19" s="30">
        <f t="shared" si="5"/>
        <v>205427.46</v>
      </c>
      <c r="G19" s="30">
        <f t="shared" si="5"/>
        <v>234807.59</v>
      </c>
      <c r="H19" s="30">
        <f t="shared" si="5"/>
        <v>42191.39</v>
      </c>
      <c r="I19" s="30">
        <f t="shared" si="5"/>
        <v>133376.73</v>
      </c>
      <c r="J19" s="30">
        <f t="shared" si="5"/>
        <v>110149.84</v>
      </c>
      <c r="K19" s="30">
        <f t="shared" si="5"/>
        <v>128676.85</v>
      </c>
      <c r="L19" s="30">
        <f t="shared" si="5"/>
        <v>164913.61</v>
      </c>
      <c r="M19" s="30">
        <f t="shared" si="5"/>
        <v>80379.07</v>
      </c>
      <c r="N19" s="30">
        <f t="shared" si="5"/>
        <v>33378.75</v>
      </c>
      <c r="O19" s="30">
        <f t="shared" si="4"/>
        <v>1574392.0100000005</v>
      </c>
      <c r="W19" s="62"/>
    </row>
    <row r="20" spans="1:15" ht="18.75" customHeight="1">
      <c r="A20" s="26" t="s">
        <v>36</v>
      </c>
      <c r="B20" s="30">
        <v>28608.53</v>
      </c>
      <c r="C20" s="30">
        <v>22639.33</v>
      </c>
      <c r="D20" s="30">
        <v>14244.29</v>
      </c>
      <c r="E20" s="30">
        <v>5254.73</v>
      </c>
      <c r="F20" s="30">
        <v>15015.85</v>
      </c>
      <c r="G20" s="30">
        <v>19036.1</v>
      </c>
      <c r="H20" s="30">
        <v>2627.04</v>
      </c>
      <c r="I20" s="30">
        <v>16017.06</v>
      </c>
      <c r="J20" s="30">
        <v>15932.61</v>
      </c>
      <c r="K20" s="30">
        <v>21516.07</v>
      </c>
      <c r="L20" s="30">
        <v>23412.82</v>
      </c>
      <c r="M20" s="30">
        <v>10110</v>
      </c>
      <c r="N20" s="30">
        <v>4884.49</v>
      </c>
      <c r="O20" s="30">
        <f t="shared" si="4"/>
        <v>199298.92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-2718.72</v>
      </c>
      <c r="E23" s="30">
        <v>-283.76</v>
      </c>
      <c r="F23" s="30">
        <v>-153.68</v>
      </c>
      <c r="G23" s="30">
        <v>0</v>
      </c>
      <c r="H23" s="30">
        <v>-1366.63</v>
      </c>
      <c r="I23" s="30">
        <v>0</v>
      </c>
      <c r="J23" s="30">
        <v>-4342.83</v>
      </c>
      <c r="K23" s="30">
        <v>-67.19</v>
      </c>
      <c r="L23" s="30">
        <v>0</v>
      </c>
      <c r="M23" s="30">
        <v>0</v>
      </c>
      <c r="N23" s="30">
        <v>-259.08</v>
      </c>
      <c r="O23" s="30">
        <f t="shared" si="4"/>
        <v>-9191.89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32966.06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212814.58000000005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-50336</v>
      </c>
      <c r="C27" s="30">
        <f>+C28+C30+C42+C43+C46-C47</f>
        <v>-47102</v>
      </c>
      <c r="D27" s="30">
        <f t="shared" si="6"/>
        <v>-38869.74</v>
      </c>
      <c r="E27" s="30">
        <f t="shared" si="6"/>
        <v>-6657.2</v>
      </c>
      <c r="F27" s="30">
        <f t="shared" si="6"/>
        <v>-22800.8</v>
      </c>
      <c r="G27" s="30">
        <f t="shared" si="6"/>
        <v>-37540.8</v>
      </c>
      <c r="H27" s="30">
        <f t="shared" si="6"/>
        <v>-16493.45</v>
      </c>
      <c r="I27" s="30">
        <f t="shared" si="6"/>
        <v>-42666.8</v>
      </c>
      <c r="J27" s="30">
        <f t="shared" si="6"/>
        <v>-33924</v>
      </c>
      <c r="K27" s="30">
        <f t="shared" si="6"/>
        <v>-30773.6</v>
      </c>
      <c r="L27" s="30">
        <f t="shared" si="6"/>
        <v>-24767.6</v>
      </c>
      <c r="M27" s="30">
        <f t="shared" si="6"/>
        <v>-12526.8</v>
      </c>
      <c r="N27" s="30">
        <f t="shared" si="6"/>
        <v>-10630.4</v>
      </c>
      <c r="O27" s="30">
        <f t="shared" si="6"/>
        <v>-365432.19</v>
      </c>
    </row>
    <row r="28" spans="1:15" ht="18.75" customHeight="1">
      <c r="A28" s="26" t="s">
        <v>40</v>
      </c>
      <c r="B28" s="31">
        <f>+B29</f>
        <v>-50336</v>
      </c>
      <c r="C28" s="31">
        <f>+C29</f>
        <v>-47102</v>
      </c>
      <c r="D28" s="31">
        <f aca="true" t="shared" si="7" ref="D28:O28">+D29</f>
        <v>-36735.6</v>
      </c>
      <c r="E28" s="31">
        <f t="shared" si="7"/>
        <v>-6657.2</v>
      </c>
      <c r="F28" s="31">
        <f t="shared" si="7"/>
        <v>-22800.8</v>
      </c>
      <c r="G28" s="31">
        <f t="shared" si="7"/>
        <v>-37540.8</v>
      </c>
      <c r="H28" s="31">
        <f t="shared" si="7"/>
        <v>-6353.6</v>
      </c>
      <c r="I28" s="31">
        <f t="shared" si="7"/>
        <v>-42666.8</v>
      </c>
      <c r="J28" s="31">
        <f t="shared" si="7"/>
        <v>-33924</v>
      </c>
      <c r="K28" s="31">
        <f t="shared" si="7"/>
        <v>-30773.6</v>
      </c>
      <c r="L28" s="31">
        <f t="shared" si="7"/>
        <v>-24767.6</v>
      </c>
      <c r="M28" s="31">
        <f t="shared" si="7"/>
        <v>-12526.8</v>
      </c>
      <c r="N28" s="31">
        <f t="shared" si="7"/>
        <v>-10630.4</v>
      </c>
      <c r="O28" s="31">
        <f t="shared" si="7"/>
        <v>-362815.2</v>
      </c>
    </row>
    <row r="29" spans="1:26" ht="18.75" customHeight="1">
      <c r="A29" s="27" t="s">
        <v>41</v>
      </c>
      <c r="B29" s="16">
        <f>ROUND((-B9)*$G$3,2)</f>
        <v>-50336</v>
      </c>
      <c r="C29" s="16">
        <f aca="true" t="shared" si="8" ref="C29:N29">ROUND((-C9)*$G$3,2)</f>
        <v>-47102</v>
      </c>
      <c r="D29" s="16">
        <f t="shared" si="8"/>
        <v>-36735.6</v>
      </c>
      <c r="E29" s="16">
        <f t="shared" si="8"/>
        <v>-6657.2</v>
      </c>
      <c r="F29" s="16">
        <f t="shared" si="8"/>
        <v>-22800.8</v>
      </c>
      <c r="G29" s="16">
        <f t="shared" si="8"/>
        <v>-37540.8</v>
      </c>
      <c r="H29" s="16">
        <f t="shared" si="8"/>
        <v>-6353.6</v>
      </c>
      <c r="I29" s="16">
        <f t="shared" si="8"/>
        <v>-42666.8</v>
      </c>
      <c r="J29" s="16">
        <f t="shared" si="8"/>
        <v>-33924</v>
      </c>
      <c r="K29" s="16">
        <f t="shared" si="8"/>
        <v>-30773.6</v>
      </c>
      <c r="L29" s="16">
        <f t="shared" si="8"/>
        <v>-24767.6</v>
      </c>
      <c r="M29" s="16">
        <f t="shared" si="8"/>
        <v>-12526.8</v>
      </c>
      <c r="N29" s="16">
        <f t="shared" si="8"/>
        <v>-10630.4</v>
      </c>
      <c r="O29" s="32">
        <f aca="true" t="shared" si="9" ref="O29:O47">SUM(B29:N29)</f>
        <v>-362815.2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-9657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-9657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-2134.14</v>
      </c>
      <c r="E42" s="35">
        <v>0</v>
      </c>
      <c r="F42" s="35">
        <v>0</v>
      </c>
      <c r="G42" s="35">
        <v>0</v>
      </c>
      <c r="H42" s="35">
        <v>-482.85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-2616.99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626179.9099999999</v>
      </c>
      <c r="C45" s="36">
        <f t="shared" si="11"/>
        <v>425004.65</v>
      </c>
      <c r="D45" s="36">
        <f t="shared" si="11"/>
        <v>405689.97000000003</v>
      </c>
      <c r="E45" s="36">
        <f t="shared" si="11"/>
        <v>124086.73999999999</v>
      </c>
      <c r="F45" s="36">
        <f t="shared" si="11"/>
        <v>437623.07</v>
      </c>
      <c r="G45" s="36">
        <f t="shared" si="11"/>
        <v>545592.9999999999</v>
      </c>
      <c r="H45" s="36">
        <f t="shared" si="11"/>
        <v>84440.52</v>
      </c>
      <c r="I45" s="36">
        <f t="shared" si="11"/>
        <v>406222.81</v>
      </c>
      <c r="J45" s="36">
        <f t="shared" si="11"/>
        <v>370895.51</v>
      </c>
      <c r="K45" s="36">
        <f t="shared" si="11"/>
        <v>510821.92999999993</v>
      </c>
      <c r="L45" s="36">
        <f t="shared" si="11"/>
        <v>503764.87</v>
      </c>
      <c r="M45" s="36">
        <f t="shared" si="11"/>
        <v>262565.66000000003</v>
      </c>
      <c r="N45" s="36">
        <f t="shared" si="11"/>
        <v>124606.55000000002</v>
      </c>
      <c r="O45" s="36">
        <f>SUM(B45:N45)</f>
        <v>4827495.1899999995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626179.91</v>
      </c>
      <c r="C51" s="51">
        <f t="shared" si="12"/>
        <v>425004.64</v>
      </c>
      <c r="D51" s="51">
        <f t="shared" si="12"/>
        <v>405689.98</v>
      </c>
      <c r="E51" s="51">
        <f t="shared" si="12"/>
        <v>124086.73</v>
      </c>
      <c r="F51" s="51">
        <f t="shared" si="12"/>
        <v>437623.07</v>
      </c>
      <c r="G51" s="51">
        <f t="shared" si="12"/>
        <v>545593</v>
      </c>
      <c r="H51" s="51">
        <f t="shared" si="12"/>
        <v>84440.52</v>
      </c>
      <c r="I51" s="51">
        <f t="shared" si="12"/>
        <v>406222.8</v>
      </c>
      <c r="J51" s="51">
        <f t="shared" si="12"/>
        <v>370895.52</v>
      </c>
      <c r="K51" s="51">
        <f t="shared" si="12"/>
        <v>510821.93</v>
      </c>
      <c r="L51" s="51">
        <f t="shared" si="12"/>
        <v>503764.87</v>
      </c>
      <c r="M51" s="51">
        <f t="shared" si="12"/>
        <v>262565.67</v>
      </c>
      <c r="N51" s="51">
        <f t="shared" si="12"/>
        <v>124606.56</v>
      </c>
      <c r="O51" s="36">
        <f t="shared" si="12"/>
        <v>4827495.199999999</v>
      </c>
      <c r="Q51"/>
    </row>
    <row r="52" spans="1:18" ht="18.75" customHeight="1">
      <c r="A52" s="26" t="s">
        <v>57</v>
      </c>
      <c r="B52" s="51">
        <v>518689.56</v>
      </c>
      <c r="C52" s="51">
        <v>311925.59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830615.15</v>
      </c>
      <c r="P52"/>
      <c r="Q52"/>
      <c r="R52" s="43"/>
    </row>
    <row r="53" spans="1:16" ht="18.75" customHeight="1">
      <c r="A53" s="26" t="s">
        <v>58</v>
      </c>
      <c r="B53" s="51">
        <v>107490.35</v>
      </c>
      <c r="C53" s="51">
        <v>113079.05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220569.40000000002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405689.98</v>
      </c>
      <c r="E54" s="52">
        <v>0</v>
      </c>
      <c r="F54" s="52">
        <v>0</v>
      </c>
      <c r="G54" s="52">
        <v>0</v>
      </c>
      <c r="H54" s="51">
        <v>84440.52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490130.5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124086.73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124086.73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437623.07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437623.07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545593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545593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406222.8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406222.8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370895.52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370895.52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510821.93</v>
      </c>
      <c r="L60" s="31">
        <v>503764.87</v>
      </c>
      <c r="M60" s="52">
        <v>0</v>
      </c>
      <c r="N60" s="52">
        <v>0</v>
      </c>
      <c r="O60" s="36">
        <f t="shared" si="13"/>
        <v>1014586.8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262565.67</v>
      </c>
      <c r="N61" s="52">
        <v>0</v>
      </c>
      <c r="O61" s="36">
        <f t="shared" si="13"/>
        <v>262565.67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124606.56</v>
      </c>
      <c r="O62" s="55">
        <f t="shared" si="13"/>
        <v>124606.56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 s="68"/>
      <c r="E66"/>
      <c r="F66"/>
      <c r="G66"/>
      <c r="H66" s="69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2021-09-02T19:34:35Z</dcterms:modified>
  <cp:category/>
  <cp:version/>
  <cp:contentType/>
  <cp:contentStatus/>
</cp:coreProperties>
</file>