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<sst xmlns="http://schemas.openxmlformats.org/spreadsheetml/2006/main" count="80" uniqueCount="77">
  <si>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</si>
  <si>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</si>
  <si>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</si>
  <si>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</si>
  <si>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</si>
  <si>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</si>
  <si>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</si>
  <si>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</si>
  <si>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</si>
  <si>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</si>
  <si>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</si>
  <si>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</si>
  <si>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</si>
  <si>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</si>
  <si>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</si>
  <si>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</si>
  <si>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</si>
  <si>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</si>
  <si>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</si>
  <si>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</si>
  <si>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</si>
  <si>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</si>
  <si>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</si>
  <si>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</si>
  <si>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</si>
  <si>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</si>
  <si>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</si>
  <si>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</si>
  <si>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</si>
  <si>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</si>
  <si>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</si>
  <si>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</si>
  <si>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</si>
  <si>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</si>
  <si>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</si>
  <si>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</si>
  <si>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</si>
  <si>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</si>
  <si>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</si>
  <si>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</si>
  <si>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</si>
  <si>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</si>
  <si>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</si>
  <si>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</si>
  <si>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</si>
  <si>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</si>
  <si>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</si>
  <si>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</si>
  <si>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</si>
  <si>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</si>
  <si>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</si>
  <si>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</si>
  <si>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</si>
  <si>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</si>
  <si>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</si>
  <si>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</si>
  <si>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</si>
  <si>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</si>
  <si>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</si>
  <si>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</si>
  <si>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</si>
  <si>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</si>
  <si>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</si>
  <si>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</si>
  <si>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</si>
  <si>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</si>
  <si>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</si>
  <si>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</si>
  <si>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</si>
  <si>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</si>
  <si>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</si>
  <si>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</si>
  <si>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</si>
  <si>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26/08/21 - VENCIMENTO 02/09/21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</si>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</sst>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324431</v>
      </c>
      <c r="C7" s="9">
        <f t="shared" si="0"/>
        <v>230944</v>
      </c>
      <c r="D7" s="9">
        <f t="shared" si="0"/>
        <v>246948</v>
      </c>
      <c r="E7" s="9">
        <f t="shared" si="0"/>
        <v>52586</v>
      </c>
      <c r="F7" s="9">
        <f t="shared" si="0"/>
        <v>161801</v>
      </c>
      <c r="G7" s="9">
        <f t="shared" si="0"/>
        <v>296366</v>
      </c>
      <c r="H7" s="9">
        <f t="shared" si="0"/>
        <v>42866</v>
      </c>
      <c r="I7" s="9">
        <f t="shared" si="0"/>
        <v>226385</v>
      </c>
      <c r="J7" s="9">
        <f t="shared" si="0"/>
        <v>207483</v>
      </c>
      <c r="K7" s="9">
        <f t="shared" si="0"/>
        <v>300025</v>
      </c>
      <c r="L7" s="9">
        <f t="shared" si="0"/>
        <v>218847</v>
      </c>
      <c r="M7" s="9">
        <f t="shared" si="0"/>
        <v>108303</v>
      </c>
      <c r="N7" s="9">
        <f t="shared" si="0"/>
        <v>67667</v>
      </c>
      <c r="O7" s="9">
        <f t="shared" si="0"/>
        <v>2484652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14701</v>
      </c>
      <c r="C8" s="11">
        <f t="shared" si="1"/>
        <v>14644</v>
      </c>
      <c r="D8" s="11">
        <f t="shared" si="1"/>
        <v>10520</v>
      </c>
      <c r="E8" s="11">
        <f t="shared" si="1"/>
        <v>2109</v>
      </c>
      <c r="F8" s="11">
        <f t="shared" si="1"/>
        <v>6600</v>
      </c>
      <c r="G8" s="11">
        <f t="shared" si="1"/>
        <v>11913</v>
      </c>
      <c r="H8" s="11">
        <f t="shared" si="1"/>
        <v>2367</v>
      </c>
      <c r="I8" s="11">
        <f t="shared" si="1"/>
        <v>14078</v>
      </c>
      <c r="J8" s="11">
        <f t="shared" si="1"/>
        <v>10973</v>
      </c>
      <c r="K8" s="11">
        <f t="shared" si="1"/>
        <v>9802</v>
      </c>
      <c r="L8" s="11">
        <f t="shared" si="1"/>
        <v>7470</v>
      </c>
      <c r="M8" s="11">
        <f t="shared" si="1"/>
        <v>4542</v>
      </c>
      <c r="N8" s="11">
        <f t="shared" si="1"/>
        <v>3816</v>
      </c>
      <c r="O8" s="11">
        <f t="shared" si="1"/>
        <v>113535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14701</v>
      </c>
      <c r="C9" s="11">
        <v>14644</v>
      </c>
      <c r="D9" s="11">
        <v>10520</v>
      </c>
      <c r="E9" s="11">
        <v>2109</v>
      </c>
      <c r="F9" s="11">
        <v>6600</v>
      </c>
      <c r="G9" s="11">
        <v>11913</v>
      </c>
      <c r="H9" s="11">
        <v>2358</v>
      </c>
      <c r="I9" s="11">
        <v>14078</v>
      </c>
      <c r="J9" s="11">
        <v>10973</v>
      </c>
      <c r="K9" s="11">
        <v>9793</v>
      </c>
      <c r="L9" s="11">
        <v>7470</v>
      </c>
      <c r="M9" s="11">
        <v>4538</v>
      </c>
      <c r="N9" s="11">
        <v>3816</v>
      </c>
      <c r="O9" s="11">
        <f>SUM(B9:N9)</f>
        <v>113513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0</v>
      </c>
      <c r="J10" s="13">
        <v>0</v>
      </c>
      <c r="K10" s="13">
        <v>9</v>
      </c>
      <c r="L10" s="13">
        <v>0</v>
      </c>
      <c r="M10" s="13">
        <v>4</v>
      </c>
      <c r="N10" s="13">
        <v>0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309730</v>
      </c>
      <c r="C11" s="13">
        <v>216300</v>
      </c>
      <c r="D11" s="13">
        <v>236428</v>
      </c>
      <c r="E11" s="13">
        <v>50477</v>
      </c>
      <c r="F11" s="13">
        <v>155201</v>
      </c>
      <c r="G11" s="13">
        <v>284453</v>
      </c>
      <c r="H11" s="13">
        <v>40499</v>
      </c>
      <c r="I11" s="13">
        <v>212307</v>
      </c>
      <c r="J11" s="13">
        <v>196510</v>
      </c>
      <c r="K11" s="13">
        <v>290223</v>
      </c>
      <c r="L11" s="13">
        <v>211377</v>
      </c>
      <c r="M11" s="13">
        <v>103761</v>
      </c>
      <c r="N11" s="13">
        <v>63851</v>
      </c>
      <c r="O11" s="11">
        <f>SUM(B11:N11)</f>
        <v>2371117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1.353865393980829</v>
      </c>
      <c r="C15" s="19">
        <v>1.391641724337809</v>
      </c>
      <c r="D15" s="19">
        <v>1.399380559809758</v>
      </c>
      <c r="E15" s="19">
        <v>1.020586513880863</v>
      </c>
      <c r="F15" s="19">
        <v>1.850591313546211</v>
      </c>
      <c r="G15" s="19">
        <v>1.705209755844391</v>
      </c>
      <c r="H15" s="19">
        <v>1.8174682994473</v>
      </c>
      <c r="I15" s="19">
        <v>1.405972889538514</v>
      </c>
      <c r="J15" s="19">
        <v>1.444485209652071</v>
      </c>
      <c r="K15" s="19">
        <v>1.259545589194741</v>
      </c>
      <c r="L15" s="19">
        <v>1.443222829113569</v>
      </c>
      <c r="M15" s="19">
        <v>1.406649385370647</v>
      </c>
      <c r="N15" s="19">
        <v>1.368757842080272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1060820.97</v>
      </c>
      <c r="C17" s="24">
        <f aca="true" t="shared" si="2" ref="C17:N17">C18+C19+C20+C21+C22+C23+C24+C25</f>
        <v>790547.24</v>
      </c>
      <c r="D17" s="24">
        <f t="shared" si="2"/>
        <v>735726.47</v>
      </c>
      <c r="E17" s="24">
        <f t="shared" si="2"/>
        <v>198924.22</v>
      </c>
      <c r="F17" s="24">
        <f t="shared" si="2"/>
        <v>741969.0399999999</v>
      </c>
      <c r="G17" s="24">
        <f t="shared" si="2"/>
        <v>1028688.3000000002</v>
      </c>
      <c r="H17" s="24">
        <f t="shared" si="2"/>
        <v>208267.54</v>
      </c>
      <c r="I17" s="24">
        <f t="shared" si="2"/>
        <v>777325.95</v>
      </c>
      <c r="J17" s="24">
        <f t="shared" si="2"/>
        <v>725986.42</v>
      </c>
      <c r="K17" s="24">
        <f t="shared" si="2"/>
        <v>886361.4500000001</v>
      </c>
      <c r="L17" s="24">
        <f t="shared" si="2"/>
        <v>845047.3999999999</v>
      </c>
      <c r="M17" s="24">
        <f t="shared" si="2"/>
        <v>471444.43999999994</v>
      </c>
      <c r="N17" s="24">
        <f t="shared" si="2"/>
        <v>255780.91000000003</v>
      </c>
      <c r="O17" s="24">
        <f>O18+O19+O20+O21+O22+O23+O24+O25</f>
        <v>8726890.35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729742.65</v>
      </c>
      <c r="C18" s="30">
        <f t="shared" si="3"/>
        <v>536506.01</v>
      </c>
      <c r="D18" s="30">
        <f t="shared" si="3"/>
        <v>502983.69</v>
      </c>
      <c r="E18" s="30">
        <f t="shared" si="3"/>
        <v>183230.66</v>
      </c>
      <c r="F18" s="30">
        <f t="shared" si="3"/>
        <v>381850.36</v>
      </c>
      <c r="G18" s="30">
        <f t="shared" si="3"/>
        <v>574950.04</v>
      </c>
      <c r="H18" s="30">
        <f t="shared" si="3"/>
        <v>111507.33</v>
      </c>
      <c r="I18" s="30">
        <f t="shared" si="3"/>
        <v>521726.87</v>
      </c>
      <c r="J18" s="30">
        <f t="shared" si="3"/>
        <v>481277.57</v>
      </c>
      <c r="K18" s="30">
        <f t="shared" si="3"/>
        <v>658284.85</v>
      </c>
      <c r="L18" s="30">
        <f t="shared" si="3"/>
        <v>546504.73</v>
      </c>
      <c r="M18" s="30">
        <f t="shared" si="3"/>
        <v>312432.49</v>
      </c>
      <c r="N18" s="30">
        <f t="shared" si="3"/>
        <v>176407.87</v>
      </c>
      <c r="O18" s="30">
        <f aca="true" t="shared" si="4" ref="O18:O25">SUM(B18:N18)</f>
        <v>5717405.12</v>
      </c>
    </row>
    <row r="19" spans="1:23" ht="18.75" customHeight="1">
      <c r="A19" s="26" t="s">
        <v>35</v>
      </c>
      <c r="B19" s="30">
        <f>IF(B15&lt;&gt;0,ROUND((B15-1)*B18,2),0)</f>
        <v>258230.67</v>
      </c>
      <c r="C19" s="30">
        <f aca="true" t="shared" si="5" ref="C19:N19">IF(C15&lt;&gt;0,ROUND((C15-1)*C18,2),0)</f>
        <v>210118.14</v>
      </c>
      <c r="D19" s="30">
        <f t="shared" si="5"/>
        <v>200881.91</v>
      </c>
      <c r="E19" s="30">
        <f t="shared" si="5"/>
        <v>3772.08</v>
      </c>
      <c r="F19" s="30">
        <f t="shared" si="5"/>
        <v>324798.6</v>
      </c>
      <c r="G19" s="30">
        <f t="shared" si="5"/>
        <v>405460.38</v>
      </c>
      <c r="H19" s="30">
        <f t="shared" si="5"/>
        <v>91153.71</v>
      </c>
      <c r="I19" s="30">
        <f t="shared" si="5"/>
        <v>211806.96</v>
      </c>
      <c r="J19" s="30">
        <f t="shared" si="5"/>
        <v>213920.76</v>
      </c>
      <c r="K19" s="30">
        <f t="shared" si="5"/>
        <v>170854.93</v>
      </c>
      <c r="L19" s="30">
        <f t="shared" si="5"/>
        <v>242223.37</v>
      </c>
      <c r="M19" s="30">
        <f t="shared" si="5"/>
        <v>127050.48</v>
      </c>
      <c r="N19" s="30">
        <f t="shared" si="5"/>
        <v>65051.79</v>
      </c>
      <c r="O19" s="30">
        <f t="shared" si="4"/>
        <v>2525323.78</v>
      </c>
      <c r="W19" s="62"/>
    </row>
    <row r="20" spans="1:15" ht="18.75" customHeight="1">
      <c r="A20" s="26" t="s">
        <v>36</v>
      </c>
      <c r="B20" s="30">
        <v>37625.52</v>
      </c>
      <c r="C20" s="30">
        <v>27580.84</v>
      </c>
      <c r="D20" s="30">
        <v>18972.29</v>
      </c>
      <c r="E20" s="30">
        <v>6840.86</v>
      </c>
      <c r="F20" s="30">
        <v>20324.92</v>
      </c>
      <c r="G20" s="30">
        <v>28040.93</v>
      </c>
      <c r="H20" s="30">
        <v>4036.02</v>
      </c>
      <c r="I20" s="30">
        <v>19373.36</v>
      </c>
      <c r="J20" s="30">
        <v>24764.79</v>
      </c>
      <c r="K20" s="30">
        <v>33940.7</v>
      </c>
      <c r="L20" s="30">
        <v>33470.16</v>
      </c>
      <c r="M20" s="30">
        <v>14353.38</v>
      </c>
      <c r="N20" s="30">
        <v>8565.48</v>
      </c>
      <c r="O20" s="30">
        <f t="shared" si="4"/>
        <v>277889.24999999994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-148.32</v>
      </c>
      <c r="D23" s="30">
        <v>-1208.32</v>
      </c>
      <c r="E23" s="30">
        <v>-851.28</v>
      </c>
      <c r="F23" s="30">
        <v>-537.88</v>
      </c>
      <c r="G23" s="30">
        <v>-82.94</v>
      </c>
      <c r="H23" s="30">
        <v>-1045.07</v>
      </c>
      <c r="I23" s="30">
        <v>0</v>
      </c>
      <c r="J23" s="30">
        <v>-2209.51</v>
      </c>
      <c r="K23" s="30">
        <v>-1142.23</v>
      </c>
      <c r="L23" s="30">
        <v>-749.4</v>
      </c>
      <c r="M23" s="30">
        <v>0</v>
      </c>
      <c r="N23" s="30">
        <v>0</v>
      </c>
      <c r="O23" s="30">
        <f t="shared" si="4"/>
        <v>-7974.950000000001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32966.06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212814.58000000005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-64684.4</v>
      </c>
      <c r="C27" s="30">
        <f>+C28+C30+C42+C43+C46-C47</f>
        <v>-64433.6</v>
      </c>
      <c r="D27" s="30">
        <f t="shared" si="6"/>
        <v>-49877.97</v>
      </c>
      <c r="E27" s="30">
        <f t="shared" si="6"/>
        <v>-9279.6</v>
      </c>
      <c r="F27" s="30">
        <f t="shared" si="6"/>
        <v>-29040</v>
      </c>
      <c r="G27" s="30">
        <f t="shared" si="6"/>
        <v>-52417.2</v>
      </c>
      <c r="H27" s="30">
        <f t="shared" si="6"/>
        <v>-31785.07</v>
      </c>
      <c r="I27" s="30">
        <f t="shared" si="6"/>
        <v>-61943.2</v>
      </c>
      <c r="J27" s="30">
        <f t="shared" si="6"/>
        <v>-48281.2</v>
      </c>
      <c r="K27" s="30">
        <f t="shared" si="6"/>
        <v>-43089.2</v>
      </c>
      <c r="L27" s="30">
        <f t="shared" si="6"/>
        <v>-32868</v>
      </c>
      <c r="M27" s="30">
        <f t="shared" si="6"/>
        <v>-19967.2</v>
      </c>
      <c r="N27" s="30">
        <f t="shared" si="6"/>
        <v>-16790.4</v>
      </c>
      <c r="O27" s="30">
        <f t="shared" si="6"/>
        <v>-524457.04</v>
      </c>
    </row>
    <row r="28" spans="1:15" ht="18.75" customHeight="1">
      <c r="A28" s="26" t="s">
        <v>40</v>
      </c>
      <c r="B28" s="31">
        <f>+B29</f>
        <v>-64684.4</v>
      </c>
      <c r="C28" s="31">
        <f>+C29</f>
        <v>-64433.6</v>
      </c>
      <c r="D28" s="31">
        <f aca="true" t="shared" si="7" ref="D28:O28">+D29</f>
        <v>-46288</v>
      </c>
      <c r="E28" s="31">
        <f t="shared" si="7"/>
        <v>-9279.6</v>
      </c>
      <c r="F28" s="31">
        <f t="shared" si="7"/>
        <v>-29040</v>
      </c>
      <c r="G28" s="31">
        <f t="shared" si="7"/>
        <v>-52417.2</v>
      </c>
      <c r="H28" s="31">
        <f t="shared" si="7"/>
        <v>-10375.2</v>
      </c>
      <c r="I28" s="31">
        <f t="shared" si="7"/>
        <v>-61943.2</v>
      </c>
      <c r="J28" s="31">
        <f t="shared" si="7"/>
        <v>-48281.2</v>
      </c>
      <c r="K28" s="31">
        <f t="shared" si="7"/>
        <v>-43089.2</v>
      </c>
      <c r="L28" s="31">
        <f t="shared" si="7"/>
        <v>-32868</v>
      </c>
      <c r="M28" s="31">
        <f t="shared" si="7"/>
        <v>-19967.2</v>
      </c>
      <c r="N28" s="31">
        <f t="shared" si="7"/>
        <v>-16790.4</v>
      </c>
      <c r="O28" s="31">
        <f t="shared" si="7"/>
        <v>-499457.20000000007</v>
      </c>
    </row>
    <row r="29" spans="1:26" ht="18.75" customHeight="1">
      <c r="A29" s="27" t="s">
        <v>41</v>
      </c>
      <c r="B29" s="16">
        <f>ROUND((-B9)*$G$3,2)</f>
        <v>-64684.4</v>
      </c>
      <c r="C29" s="16">
        <f aca="true" t="shared" si="8" ref="C29:N29">ROUND((-C9)*$G$3,2)</f>
        <v>-64433.6</v>
      </c>
      <c r="D29" s="16">
        <f t="shared" si="8"/>
        <v>-46288</v>
      </c>
      <c r="E29" s="16">
        <f t="shared" si="8"/>
        <v>-9279.6</v>
      </c>
      <c r="F29" s="16">
        <f t="shared" si="8"/>
        <v>-29040</v>
      </c>
      <c r="G29" s="16">
        <f t="shared" si="8"/>
        <v>-52417.2</v>
      </c>
      <c r="H29" s="16">
        <f t="shared" si="8"/>
        <v>-10375.2</v>
      </c>
      <c r="I29" s="16">
        <f t="shared" si="8"/>
        <v>-61943.2</v>
      </c>
      <c r="J29" s="16">
        <f t="shared" si="8"/>
        <v>-48281.2</v>
      </c>
      <c r="K29" s="16">
        <f t="shared" si="8"/>
        <v>-43089.2</v>
      </c>
      <c r="L29" s="16">
        <f t="shared" si="8"/>
        <v>-32868</v>
      </c>
      <c r="M29" s="16">
        <f t="shared" si="8"/>
        <v>-19967.2</v>
      </c>
      <c r="N29" s="16">
        <f t="shared" si="8"/>
        <v>-16790.4</v>
      </c>
      <c r="O29" s="32">
        <f aca="true" t="shared" si="9" ref="O29:O47">SUM(B29:N29)</f>
        <v>-499457.20000000007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-20390.35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-20390.35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-20390.35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-20390.35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-3589.97</v>
      </c>
      <c r="E42" s="35">
        <v>0</v>
      </c>
      <c r="F42" s="35">
        <v>0</v>
      </c>
      <c r="G42" s="35">
        <v>0</v>
      </c>
      <c r="H42" s="35">
        <v>-1019.52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-4609.49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 s="43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996136.57</v>
      </c>
      <c r="C45" s="36">
        <f t="shared" si="11"/>
        <v>726113.64</v>
      </c>
      <c r="D45" s="36">
        <f t="shared" si="11"/>
        <v>685848.5</v>
      </c>
      <c r="E45" s="36">
        <f t="shared" si="11"/>
        <v>189644.62</v>
      </c>
      <c r="F45" s="36">
        <f t="shared" si="11"/>
        <v>712929.0399999999</v>
      </c>
      <c r="G45" s="36">
        <f t="shared" si="11"/>
        <v>976271.1000000002</v>
      </c>
      <c r="H45" s="36">
        <f t="shared" si="11"/>
        <v>176482.47</v>
      </c>
      <c r="I45" s="36">
        <f t="shared" si="11"/>
        <v>715382.75</v>
      </c>
      <c r="J45" s="36">
        <f t="shared" si="11"/>
        <v>677705.2200000001</v>
      </c>
      <c r="K45" s="36">
        <f t="shared" si="11"/>
        <v>843272.2500000001</v>
      </c>
      <c r="L45" s="36">
        <f t="shared" si="11"/>
        <v>812179.3999999999</v>
      </c>
      <c r="M45" s="36">
        <f t="shared" si="11"/>
        <v>451477.23999999993</v>
      </c>
      <c r="N45" s="36">
        <f t="shared" si="11"/>
        <v>238990.51000000004</v>
      </c>
      <c r="O45" s="36">
        <f>SUM(B45:N45)</f>
        <v>8202433.3100000005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996136.57</v>
      </c>
      <c r="C51" s="51">
        <f t="shared" si="12"/>
        <v>726113.64</v>
      </c>
      <c r="D51" s="51">
        <f t="shared" si="12"/>
        <v>685848.49</v>
      </c>
      <c r="E51" s="51">
        <f t="shared" si="12"/>
        <v>189644.62</v>
      </c>
      <c r="F51" s="51">
        <f t="shared" si="12"/>
        <v>712929.04</v>
      </c>
      <c r="G51" s="51">
        <f t="shared" si="12"/>
        <v>976271.1</v>
      </c>
      <c r="H51" s="51">
        <f t="shared" si="12"/>
        <v>176482.46</v>
      </c>
      <c r="I51" s="51">
        <f t="shared" si="12"/>
        <v>715382.76</v>
      </c>
      <c r="J51" s="51">
        <f t="shared" si="12"/>
        <v>677705.22</v>
      </c>
      <c r="K51" s="51">
        <f t="shared" si="12"/>
        <v>843272.25</v>
      </c>
      <c r="L51" s="51">
        <f t="shared" si="12"/>
        <v>812179.4</v>
      </c>
      <c r="M51" s="51">
        <f t="shared" si="12"/>
        <v>451477.25</v>
      </c>
      <c r="N51" s="51">
        <f t="shared" si="12"/>
        <v>238990.5</v>
      </c>
      <c r="O51" s="36">
        <f t="shared" si="12"/>
        <v>8202433.299999999</v>
      </c>
      <c r="Q51"/>
    </row>
    <row r="52" spans="1:18" ht="18.75" customHeight="1">
      <c r="A52" s="26" t="s">
        <v>57</v>
      </c>
      <c r="B52" s="51">
        <v>821610.07</v>
      </c>
      <c r="C52" s="51">
        <v>530229.62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1351839.69</v>
      </c>
      <c r="P52"/>
      <c r="Q52"/>
      <c r="R52" s="43"/>
    </row>
    <row r="53" spans="1:16" ht="18.75" customHeight="1">
      <c r="A53" s="26" t="s">
        <v>58</v>
      </c>
      <c r="B53" s="51">
        <v>174526.5</v>
      </c>
      <c r="C53" s="51">
        <v>195884.02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370410.52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685848.49</v>
      </c>
      <c r="E54" s="52">
        <v>0</v>
      </c>
      <c r="F54" s="52">
        <v>0</v>
      </c>
      <c r="G54" s="52">
        <v>0</v>
      </c>
      <c r="H54" s="51">
        <v>176482.46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862330.95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189644.62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189644.62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712929.04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712929.04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976271.1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976271.1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715382.76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715382.76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677705.22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677705.22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843272.25</v>
      </c>
      <c r="L60" s="31">
        <v>812179.4</v>
      </c>
      <c r="M60" s="52">
        <v>0</v>
      </c>
      <c r="N60" s="52">
        <v>0</v>
      </c>
      <c r="O60" s="36">
        <f t="shared" si="13"/>
        <v>1655451.65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451477.25</v>
      </c>
      <c r="N61" s="52">
        <v>0</v>
      </c>
      <c r="O61" s="36">
        <f t="shared" si="13"/>
        <v>451477.25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238990.5</v>
      </c>
      <c r="O62" s="55">
        <f t="shared" si="13"/>
        <v>238990.5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2021-09-01T15:10:13Z</dcterms:modified>
  <cp:category/>
  <cp:version/>
  <cp:contentType/>
  <cp:contentStatus/>
</cp:coreProperties>
</file>