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<sst xmlns="http://schemas.openxmlformats.org/spreadsheetml/2006/main" count="80" uniqueCount="77">
  <si>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</si>
  <si>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</si>
  <si>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</si>
  <si>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</si>
  <si>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</si>
  <si>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</si>
  <si>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</si>
  <si>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</si>
  <si>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</si>
  <si>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</si>
  <si>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</si>
  <si>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</si>
  <si>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</si>
  <si>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</si>
  <si>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</si>
  <si>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</si>
  <si>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</si>
  <si>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</si>
  <si>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</si>
  <si>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</si>
  <si>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</si>
  <si>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</si>
  <si>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</si>
  <si>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</si>
  <si>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</si>
  <si>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</si>
  <si>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</si>
  <si>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</si>
  <si>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</si>
  <si>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</si>
  <si>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</si>
  <si>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</si>
  <si>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</si>
  <si>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</si>
  <si>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</si>
  <si>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</si>
  <si>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</si>
  <si>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</si>
  <si>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</si>
  <si>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</si>
  <si>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</si>
  <si>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</si>
  <si>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</si>
  <si>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</si>
  <si>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</si>
  <si>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</si>
  <si>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</si>
  <si>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</si>
  <si>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</si>
  <si>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</si>
  <si>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</si>
  <si>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</si>
  <si>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</si>
  <si>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</si>
  <si>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</si>
  <si>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</si>
  <si>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</si>
  <si>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</si>
  <si>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</si>
  <si>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</si>
  <si>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</si>
  <si>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</si>
  <si>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</si>
  <si>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</si>
  <si>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</si>
  <si>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</si>
  <si>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</si>
  <si>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</si>
  <si>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</si>
  <si>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</si>
  <si>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</si>
  <si>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</si>
  <si>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</si>
  <si>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25/08/21 - VENCIMENTO 01/09/21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</si>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</sst>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324864</v>
      </c>
      <c r="C7" s="9">
        <f t="shared" si="0"/>
        <v>233196</v>
      </c>
      <c r="D7" s="9">
        <f t="shared" si="0"/>
        <v>249788</v>
      </c>
      <c r="E7" s="9">
        <f t="shared" si="0"/>
        <v>54305</v>
      </c>
      <c r="F7" s="9">
        <f t="shared" si="0"/>
        <v>163366</v>
      </c>
      <c r="G7" s="9">
        <f t="shared" si="0"/>
        <v>298383</v>
      </c>
      <c r="H7" s="9">
        <f t="shared" si="0"/>
        <v>44396</v>
      </c>
      <c r="I7" s="9">
        <f t="shared" si="0"/>
        <v>233475</v>
      </c>
      <c r="J7" s="9">
        <f t="shared" si="0"/>
        <v>208833</v>
      </c>
      <c r="K7" s="9">
        <f t="shared" si="0"/>
        <v>301225</v>
      </c>
      <c r="L7" s="9">
        <f t="shared" si="0"/>
        <v>223711</v>
      </c>
      <c r="M7" s="9">
        <f t="shared" si="0"/>
        <v>107689</v>
      </c>
      <c r="N7" s="9">
        <f t="shared" si="0"/>
        <v>67936</v>
      </c>
      <c r="O7" s="9">
        <f t="shared" si="0"/>
        <v>2511167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14846</v>
      </c>
      <c r="C8" s="11">
        <f t="shared" si="1"/>
        <v>14671</v>
      </c>
      <c r="D8" s="11">
        <f t="shared" si="1"/>
        <v>10860</v>
      </c>
      <c r="E8" s="11">
        <f t="shared" si="1"/>
        <v>2151</v>
      </c>
      <c r="F8" s="11">
        <f t="shared" si="1"/>
        <v>6888</v>
      </c>
      <c r="G8" s="11">
        <f t="shared" si="1"/>
        <v>11999</v>
      </c>
      <c r="H8" s="11">
        <f t="shared" si="1"/>
        <v>2431</v>
      </c>
      <c r="I8" s="11">
        <f t="shared" si="1"/>
        <v>14426</v>
      </c>
      <c r="J8" s="11">
        <f t="shared" si="1"/>
        <v>11007</v>
      </c>
      <c r="K8" s="11">
        <f t="shared" si="1"/>
        <v>9727</v>
      </c>
      <c r="L8" s="11">
        <f t="shared" si="1"/>
        <v>7837</v>
      </c>
      <c r="M8" s="11">
        <f t="shared" si="1"/>
        <v>4438</v>
      </c>
      <c r="N8" s="11">
        <f t="shared" si="1"/>
        <v>3956</v>
      </c>
      <c r="O8" s="11">
        <f t="shared" si="1"/>
        <v>115237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14846</v>
      </c>
      <c r="C9" s="11">
        <v>14671</v>
      </c>
      <c r="D9" s="11">
        <v>10860</v>
      </c>
      <c r="E9" s="11">
        <v>2151</v>
      </c>
      <c r="F9" s="11">
        <v>6888</v>
      </c>
      <c r="G9" s="11">
        <v>11999</v>
      </c>
      <c r="H9" s="11">
        <v>2426</v>
      </c>
      <c r="I9" s="11">
        <v>14426</v>
      </c>
      <c r="J9" s="11">
        <v>11007</v>
      </c>
      <c r="K9" s="11">
        <v>9719</v>
      </c>
      <c r="L9" s="11">
        <v>7837</v>
      </c>
      <c r="M9" s="11">
        <v>4436</v>
      </c>
      <c r="N9" s="11">
        <v>3956</v>
      </c>
      <c r="O9" s="11">
        <f>SUM(B9:N9)</f>
        <v>115222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8</v>
      </c>
      <c r="L10" s="13">
        <v>0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310018</v>
      </c>
      <c r="C11" s="13">
        <v>218525</v>
      </c>
      <c r="D11" s="13">
        <v>238928</v>
      </c>
      <c r="E11" s="13">
        <v>52154</v>
      </c>
      <c r="F11" s="13">
        <v>156478</v>
      </c>
      <c r="G11" s="13">
        <v>286384</v>
      </c>
      <c r="H11" s="13">
        <v>41965</v>
      </c>
      <c r="I11" s="13">
        <v>219049</v>
      </c>
      <c r="J11" s="13">
        <v>197826</v>
      </c>
      <c r="K11" s="13">
        <v>291498</v>
      </c>
      <c r="L11" s="13">
        <v>215874</v>
      </c>
      <c r="M11" s="13">
        <v>103251</v>
      </c>
      <c r="N11" s="13">
        <v>63980</v>
      </c>
      <c r="O11" s="11">
        <f>SUM(B11:N11)</f>
        <v>2395930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1.35224384906405</v>
      </c>
      <c r="C15" s="19">
        <v>1.383491016249064</v>
      </c>
      <c r="D15" s="19">
        <v>1.392766024919781</v>
      </c>
      <c r="E15" s="19">
        <v>1.00234572320417</v>
      </c>
      <c r="F15" s="19">
        <v>1.836256406933618</v>
      </c>
      <c r="G15" s="19">
        <v>1.698603646283476</v>
      </c>
      <c r="H15" s="19">
        <v>1.796309287930629</v>
      </c>
      <c r="I15" s="19">
        <v>1.369670737455104</v>
      </c>
      <c r="J15" s="19">
        <v>1.419478826103745</v>
      </c>
      <c r="K15" s="19">
        <v>1.257372566970755</v>
      </c>
      <c r="L15" s="19">
        <v>1.413899197963876</v>
      </c>
      <c r="M15" s="19">
        <v>1.413388640384699</v>
      </c>
      <c r="N15" s="19">
        <v>1.364186181538473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1061530.76</v>
      </c>
      <c r="C17" s="24">
        <f aca="true" t="shared" si="2" ref="C17:N17">C18+C19+C20+C21+C22+C23+C24+C25</f>
        <v>793345.85</v>
      </c>
      <c r="D17" s="24">
        <f t="shared" si="2"/>
        <v>740752.23</v>
      </c>
      <c r="E17" s="24">
        <f t="shared" si="2"/>
        <v>201894.99000000002</v>
      </c>
      <c r="F17" s="24">
        <f t="shared" si="2"/>
        <v>743206.7299999999</v>
      </c>
      <c r="G17" s="24">
        <f t="shared" si="2"/>
        <v>1031767.1100000001</v>
      </c>
      <c r="H17" s="24">
        <f t="shared" si="2"/>
        <v>213178.77</v>
      </c>
      <c r="I17" s="24">
        <f t="shared" si="2"/>
        <v>780676.1299999999</v>
      </c>
      <c r="J17" s="24">
        <f t="shared" si="2"/>
        <v>717869.7999999999</v>
      </c>
      <c r="K17" s="24">
        <f t="shared" si="2"/>
        <v>888142.8800000001</v>
      </c>
      <c r="L17" s="24">
        <f t="shared" si="2"/>
        <v>846054.32</v>
      </c>
      <c r="M17" s="24">
        <f t="shared" si="2"/>
        <v>471069.07999999996</v>
      </c>
      <c r="N17" s="24">
        <f t="shared" si="2"/>
        <v>255825.29</v>
      </c>
      <c r="O17" s="24">
        <f>O18+O19+O20+O21+O22+O23+O24+O25</f>
        <v>8745313.939999998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730716.6</v>
      </c>
      <c r="C18" s="30">
        <f t="shared" si="3"/>
        <v>541737.63</v>
      </c>
      <c r="D18" s="30">
        <f t="shared" si="3"/>
        <v>508768.2</v>
      </c>
      <c r="E18" s="30">
        <f t="shared" si="3"/>
        <v>189220.34</v>
      </c>
      <c r="F18" s="30">
        <f t="shared" si="3"/>
        <v>385543.76</v>
      </c>
      <c r="G18" s="30">
        <f t="shared" si="3"/>
        <v>578863.02</v>
      </c>
      <c r="H18" s="30">
        <f t="shared" si="3"/>
        <v>115487.31</v>
      </c>
      <c r="I18" s="30">
        <f t="shared" si="3"/>
        <v>538066.49</v>
      </c>
      <c r="J18" s="30">
        <f t="shared" si="3"/>
        <v>484409.03</v>
      </c>
      <c r="K18" s="30">
        <f t="shared" si="3"/>
        <v>660917.77</v>
      </c>
      <c r="L18" s="30">
        <f t="shared" si="3"/>
        <v>558651.11</v>
      </c>
      <c r="M18" s="30">
        <f t="shared" si="3"/>
        <v>310661.23</v>
      </c>
      <c r="N18" s="30">
        <f t="shared" si="3"/>
        <v>177109.15</v>
      </c>
      <c r="O18" s="30">
        <f aca="true" t="shared" si="4" ref="O18:O25">SUM(B18:N18)</f>
        <v>5780151.640000001</v>
      </c>
    </row>
    <row r="19" spans="1:23" ht="18.75" customHeight="1">
      <c r="A19" s="26" t="s">
        <v>35</v>
      </c>
      <c r="B19" s="30">
        <f>IF(B15&lt;&gt;0,ROUND((B15-1)*B18,2),0)</f>
        <v>257390.43</v>
      </c>
      <c r="C19" s="30">
        <f aca="true" t="shared" si="5" ref="C19:N19">IF(C15&lt;&gt;0,ROUND((C15-1)*C18,2),0)</f>
        <v>207751.51</v>
      </c>
      <c r="D19" s="30">
        <f t="shared" si="5"/>
        <v>199826.86</v>
      </c>
      <c r="E19" s="30">
        <f t="shared" si="5"/>
        <v>443.86</v>
      </c>
      <c r="F19" s="30">
        <f t="shared" si="5"/>
        <v>322413.44</v>
      </c>
      <c r="G19" s="30">
        <f t="shared" si="5"/>
        <v>404395.82</v>
      </c>
      <c r="H19" s="30">
        <f t="shared" si="5"/>
        <v>91963.62</v>
      </c>
      <c r="I19" s="30">
        <f t="shared" si="5"/>
        <v>198907.44</v>
      </c>
      <c r="J19" s="30">
        <f t="shared" si="5"/>
        <v>203199.33</v>
      </c>
      <c r="K19" s="30">
        <f t="shared" si="5"/>
        <v>170102.1</v>
      </c>
      <c r="L19" s="30">
        <f t="shared" si="5"/>
        <v>231225.25</v>
      </c>
      <c r="M19" s="30">
        <f t="shared" si="5"/>
        <v>128423.82</v>
      </c>
      <c r="N19" s="30">
        <f t="shared" si="5"/>
        <v>64500.71</v>
      </c>
      <c r="O19" s="30">
        <f t="shared" si="4"/>
        <v>2480544.19</v>
      </c>
      <c r="W19" s="62"/>
    </row>
    <row r="20" spans="1:15" ht="18.75" customHeight="1">
      <c r="A20" s="26" t="s">
        <v>36</v>
      </c>
      <c r="B20" s="30">
        <v>38384.78</v>
      </c>
      <c r="C20" s="30">
        <v>27366.14</v>
      </c>
      <c r="D20" s="30">
        <v>19117.55</v>
      </c>
      <c r="E20" s="30">
        <v>7079.23</v>
      </c>
      <c r="F20" s="30">
        <v>20254.37</v>
      </c>
      <c r="G20" s="30">
        <v>28188.38</v>
      </c>
      <c r="H20" s="30">
        <v>3996.58</v>
      </c>
      <c r="I20" s="30">
        <v>19283.44</v>
      </c>
      <c r="J20" s="30">
        <v>24619.09</v>
      </c>
      <c r="K20" s="30">
        <v>33842.04</v>
      </c>
      <c r="L20" s="30">
        <v>33403.76</v>
      </c>
      <c r="M20" s="30">
        <v>14375.94</v>
      </c>
      <c r="N20" s="30">
        <v>8459.66</v>
      </c>
      <c r="O20" s="30">
        <f t="shared" si="4"/>
        <v>278370.95999999996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-1057.28</v>
      </c>
      <c r="E23" s="30">
        <v>-780.34</v>
      </c>
      <c r="F23" s="30">
        <v>-537.88</v>
      </c>
      <c r="G23" s="30">
        <v>0</v>
      </c>
      <c r="H23" s="30">
        <v>-884.29</v>
      </c>
      <c r="I23" s="30">
        <v>0</v>
      </c>
      <c r="J23" s="30">
        <v>-2590.46</v>
      </c>
      <c r="K23" s="30">
        <v>-1142.23</v>
      </c>
      <c r="L23" s="30">
        <v>-824.34</v>
      </c>
      <c r="M23" s="30">
        <v>0</v>
      </c>
      <c r="N23" s="30">
        <v>0</v>
      </c>
      <c r="O23" s="30">
        <f t="shared" si="4"/>
        <v>-7816.82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-65322.4</v>
      </c>
      <c r="C27" s="30">
        <f>+C28+C30+C42+C43+C46-C47</f>
        <v>-64552.4</v>
      </c>
      <c r="D27" s="30">
        <f t="shared" si="6"/>
        <v>-51399.1</v>
      </c>
      <c r="E27" s="30">
        <f t="shared" si="6"/>
        <v>-9464.4</v>
      </c>
      <c r="F27" s="30">
        <f t="shared" si="6"/>
        <v>-30307.2</v>
      </c>
      <c r="G27" s="30">
        <f t="shared" si="6"/>
        <v>-52795.6</v>
      </c>
      <c r="H27" s="30">
        <f t="shared" si="6"/>
        <v>-32599.949999999997</v>
      </c>
      <c r="I27" s="30">
        <f t="shared" si="6"/>
        <v>-63474.4</v>
      </c>
      <c r="J27" s="30">
        <f t="shared" si="6"/>
        <v>-48430.8</v>
      </c>
      <c r="K27" s="30">
        <f t="shared" si="6"/>
        <v>-42763.6</v>
      </c>
      <c r="L27" s="30">
        <f t="shared" si="6"/>
        <v>-34482.8</v>
      </c>
      <c r="M27" s="30">
        <f t="shared" si="6"/>
        <v>-19518.4</v>
      </c>
      <c r="N27" s="30">
        <f t="shared" si="6"/>
        <v>-17406.4</v>
      </c>
      <c r="O27" s="30">
        <f t="shared" si="6"/>
        <v>-532517.4500000001</v>
      </c>
    </row>
    <row r="28" spans="1:15" ht="18.75" customHeight="1">
      <c r="A28" s="26" t="s">
        <v>40</v>
      </c>
      <c r="B28" s="31">
        <f>+B29</f>
        <v>-65322.4</v>
      </c>
      <c r="C28" s="31">
        <f>+C29</f>
        <v>-64552.4</v>
      </c>
      <c r="D28" s="31">
        <f aca="true" t="shared" si="7" ref="D28:O28">+D29</f>
        <v>-47784</v>
      </c>
      <c r="E28" s="31">
        <f t="shared" si="7"/>
        <v>-9464.4</v>
      </c>
      <c r="F28" s="31">
        <f t="shared" si="7"/>
        <v>-30307.2</v>
      </c>
      <c r="G28" s="31">
        <f t="shared" si="7"/>
        <v>-52795.6</v>
      </c>
      <c r="H28" s="31">
        <f t="shared" si="7"/>
        <v>-10674.4</v>
      </c>
      <c r="I28" s="31">
        <f t="shared" si="7"/>
        <v>-63474.4</v>
      </c>
      <c r="J28" s="31">
        <f t="shared" si="7"/>
        <v>-48430.8</v>
      </c>
      <c r="K28" s="31">
        <f t="shared" si="7"/>
        <v>-42763.6</v>
      </c>
      <c r="L28" s="31">
        <f t="shared" si="7"/>
        <v>-34482.8</v>
      </c>
      <c r="M28" s="31">
        <f t="shared" si="7"/>
        <v>-19518.4</v>
      </c>
      <c r="N28" s="31">
        <f t="shared" si="7"/>
        <v>-17406.4</v>
      </c>
      <c r="O28" s="31">
        <f t="shared" si="7"/>
        <v>-506976.80000000005</v>
      </c>
    </row>
    <row r="29" spans="1:26" ht="18.75" customHeight="1">
      <c r="A29" s="27" t="s">
        <v>41</v>
      </c>
      <c r="B29" s="16">
        <f>ROUND((-B9)*$G$3,2)</f>
        <v>-65322.4</v>
      </c>
      <c r="C29" s="16">
        <f aca="true" t="shared" si="8" ref="C29:N29">ROUND((-C9)*$G$3,2)</f>
        <v>-64552.4</v>
      </c>
      <c r="D29" s="16">
        <f t="shared" si="8"/>
        <v>-47784</v>
      </c>
      <c r="E29" s="16">
        <f t="shared" si="8"/>
        <v>-9464.4</v>
      </c>
      <c r="F29" s="16">
        <f t="shared" si="8"/>
        <v>-30307.2</v>
      </c>
      <c r="G29" s="16">
        <f t="shared" si="8"/>
        <v>-52795.6</v>
      </c>
      <c r="H29" s="16">
        <f t="shared" si="8"/>
        <v>-10674.4</v>
      </c>
      <c r="I29" s="16">
        <f t="shared" si="8"/>
        <v>-63474.4</v>
      </c>
      <c r="J29" s="16">
        <f t="shared" si="8"/>
        <v>-48430.8</v>
      </c>
      <c r="K29" s="16">
        <f t="shared" si="8"/>
        <v>-42763.6</v>
      </c>
      <c r="L29" s="16">
        <f t="shared" si="8"/>
        <v>-34482.8</v>
      </c>
      <c r="M29" s="16">
        <f t="shared" si="8"/>
        <v>-19518.4</v>
      </c>
      <c r="N29" s="16">
        <f t="shared" si="8"/>
        <v>-17406.4</v>
      </c>
      <c r="O29" s="32">
        <f aca="true" t="shared" si="9" ref="O29:O47">SUM(B29:N29)</f>
        <v>-506976.80000000005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-20881.48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-20881.48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-20881.48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-20881.48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-3615.1</v>
      </c>
      <c r="E42" s="35">
        <v>0</v>
      </c>
      <c r="F42" s="35">
        <v>0</v>
      </c>
      <c r="G42" s="35">
        <v>0</v>
      </c>
      <c r="H42" s="35">
        <v>-1044.07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-4659.17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996208.36</v>
      </c>
      <c r="C45" s="36">
        <f t="shared" si="11"/>
        <v>728793.45</v>
      </c>
      <c r="D45" s="36">
        <f t="shared" si="11"/>
        <v>689353.13</v>
      </c>
      <c r="E45" s="36">
        <f t="shared" si="11"/>
        <v>192430.59000000003</v>
      </c>
      <c r="F45" s="36">
        <f t="shared" si="11"/>
        <v>712899.5299999999</v>
      </c>
      <c r="G45" s="36">
        <f t="shared" si="11"/>
        <v>978971.5100000001</v>
      </c>
      <c r="H45" s="36">
        <f t="shared" si="11"/>
        <v>180578.82</v>
      </c>
      <c r="I45" s="36">
        <f t="shared" si="11"/>
        <v>717201.7299999999</v>
      </c>
      <c r="J45" s="36">
        <f t="shared" si="11"/>
        <v>669438.9999999999</v>
      </c>
      <c r="K45" s="36">
        <f t="shared" si="11"/>
        <v>845379.2800000001</v>
      </c>
      <c r="L45" s="36">
        <f t="shared" si="11"/>
        <v>811571.5199999999</v>
      </c>
      <c r="M45" s="36">
        <f t="shared" si="11"/>
        <v>451550.67999999993</v>
      </c>
      <c r="N45" s="36">
        <f t="shared" si="11"/>
        <v>238418.89</v>
      </c>
      <c r="O45" s="36">
        <f>SUM(B45:N45)</f>
        <v>8212796.489999998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996208.3500000001</v>
      </c>
      <c r="C51" s="51">
        <f t="shared" si="12"/>
        <v>728793.45</v>
      </c>
      <c r="D51" s="51">
        <f t="shared" si="12"/>
        <v>689353.13</v>
      </c>
      <c r="E51" s="51">
        <f t="shared" si="12"/>
        <v>192430.59</v>
      </c>
      <c r="F51" s="51">
        <f t="shared" si="12"/>
        <v>712899.53</v>
      </c>
      <c r="G51" s="51">
        <f t="shared" si="12"/>
        <v>978971.51</v>
      </c>
      <c r="H51" s="51">
        <f t="shared" si="12"/>
        <v>180578.83</v>
      </c>
      <c r="I51" s="51">
        <f t="shared" si="12"/>
        <v>717201.72</v>
      </c>
      <c r="J51" s="51">
        <f t="shared" si="12"/>
        <v>669439</v>
      </c>
      <c r="K51" s="51">
        <f t="shared" si="12"/>
        <v>845379.29</v>
      </c>
      <c r="L51" s="51">
        <f t="shared" si="12"/>
        <v>811571.52</v>
      </c>
      <c r="M51" s="51">
        <f t="shared" si="12"/>
        <v>451550.68</v>
      </c>
      <c r="N51" s="51">
        <f t="shared" si="12"/>
        <v>238418.89</v>
      </c>
      <c r="O51" s="36">
        <f t="shared" si="12"/>
        <v>8212796.489999999</v>
      </c>
      <c r="Q51"/>
    </row>
    <row r="52" spans="1:18" ht="18.75" customHeight="1">
      <c r="A52" s="26" t="s">
        <v>57</v>
      </c>
      <c r="B52" s="51">
        <v>821635.65</v>
      </c>
      <c r="C52" s="51">
        <v>532172.48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1353808.13</v>
      </c>
      <c r="P52"/>
      <c r="Q52"/>
      <c r="R52" s="43"/>
    </row>
    <row r="53" spans="1:16" ht="18.75" customHeight="1">
      <c r="A53" s="26" t="s">
        <v>58</v>
      </c>
      <c r="B53" s="51">
        <v>174572.7</v>
      </c>
      <c r="C53" s="51">
        <v>196620.97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371193.67000000004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689353.13</v>
      </c>
      <c r="E54" s="52">
        <v>0</v>
      </c>
      <c r="F54" s="52">
        <v>0</v>
      </c>
      <c r="G54" s="52">
        <v>0</v>
      </c>
      <c r="H54" s="51">
        <v>180578.83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869931.96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192430.59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192430.59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712899.53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712899.53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978971.51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978971.51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717201.72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717201.72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669439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669439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845379.29</v>
      </c>
      <c r="L60" s="31">
        <v>811571.52</v>
      </c>
      <c r="M60" s="52">
        <v>0</v>
      </c>
      <c r="N60" s="52">
        <v>0</v>
      </c>
      <c r="O60" s="36">
        <f t="shared" si="13"/>
        <v>1656950.81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451550.68</v>
      </c>
      <c r="N61" s="52">
        <v>0</v>
      </c>
      <c r="O61" s="36">
        <f t="shared" si="13"/>
        <v>451550.68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238418.89</v>
      </c>
      <c r="O62" s="55">
        <f t="shared" si="13"/>
        <v>238418.89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2021-08-31T14:20:41Z</dcterms:modified>
  <cp:category/>
  <cp:version/>
  <cp:contentType/>
  <cp:contentStatus/>
</cp:coreProperties>
</file>