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<sst xmlns="http://schemas.openxmlformats.org/spreadsheetml/2006/main" count="80" uniqueCount="77">
  <si>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</si>
  <si>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</si>
  <si>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</si>
  <si>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</si>
  <si>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</si>
  <si>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</si>
  <si>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</si>
  <si>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</si>
  <si>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</si>
  <si>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</si>
  <si>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</si>
  <si>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</si>
  <si>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</si>
  <si>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</si>
  <si>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</si>
  <si>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</si>
  <si>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</si>
  <si>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</si>
  <si>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</si>
  <si>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</si>
  <si>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</si>
  <si>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</si>
  <si>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</si>
  <si>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</si>
  <si>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</si>
  <si>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</si>
  <si>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</si>
  <si>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</si>
  <si>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</si>
  <si>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</si>
  <si>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</si>
  <si>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</si>
  <si>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</si>
  <si>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</si>
  <si>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</si>
  <si>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</si>
  <si>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</si>
  <si>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</si>
  <si>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</si>
  <si>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</si>
  <si>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</si>
  <si>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</si>
  <si>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</si>
  <si>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</si>
  <si>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</si>
  <si>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</si>
  <si>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</si>
  <si>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</si>
  <si>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</si>
  <si>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</si>
  <si>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</si>
  <si>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</si>
  <si>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</si>
  <si>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</si>
  <si>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</si>
  <si>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</si>
  <si>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</si>
  <si>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</si>
  <si>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</si>
  <si>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</si>
  <si>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</si>
  <si>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</si>
  <si>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</si>
  <si>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</si>
  <si>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</si>
  <si>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</si>
  <si>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</si>
  <si>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</si>
  <si>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</si>
  <si>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</si>
  <si>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</si>
  <si>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</si>
  <si>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</si>
  <si>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23/08/21 - VENCIMENTO 30/08/21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</si>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</sst>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312198</v>
      </c>
      <c r="C7" s="9">
        <f t="shared" si="0"/>
        <v>222738</v>
      </c>
      <c r="D7" s="9">
        <f t="shared" si="0"/>
        <v>235091</v>
      </c>
      <c r="E7" s="9">
        <f t="shared" si="0"/>
        <v>50420</v>
      </c>
      <c r="F7" s="9">
        <f t="shared" si="0"/>
        <v>168591</v>
      </c>
      <c r="G7" s="9">
        <f t="shared" si="0"/>
        <v>281520</v>
      </c>
      <c r="H7" s="9">
        <f t="shared" si="0"/>
        <v>42649</v>
      </c>
      <c r="I7" s="9">
        <f t="shared" si="0"/>
        <v>217223</v>
      </c>
      <c r="J7" s="9">
        <f t="shared" si="0"/>
        <v>199879</v>
      </c>
      <c r="K7" s="9">
        <f t="shared" si="0"/>
        <v>281563</v>
      </c>
      <c r="L7" s="9">
        <f t="shared" si="0"/>
        <v>211900</v>
      </c>
      <c r="M7" s="9">
        <f t="shared" si="0"/>
        <v>102694</v>
      </c>
      <c r="N7" s="9">
        <f t="shared" si="0"/>
        <v>65556</v>
      </c>
      <c r="O7" s="9">
        <f t="shared" si="0"/>
        <v>2392022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15653</v>
      </c>
      <c r="C8" s="11">
        <f t="shared" si="1"/>
        <v>15423</v>
      </c>
      <c r="D8" s="11">
        <f t="shared" si="1"/>
        <v>11600</v>
      </c>
      <c r="E8" s="11">
        <f t="shared" si="1"/>
        <v>2266</v>
      </c>
      <c r="F8" s="11">
        <f t="shared" si="1"/>
        <v>8183</v>
      </c>
      <c r="G8" s="11">
        <f t="shared" si="1"/>
        <v>12776</v>
      </c>
      <c r="H8" s="11">
        <f t="shared" si="1"/>
        <v>2592</v>
      </c>
      <c r="I8" s="11">
        <f t="shared" si="1"/>
        <v>14500</v>
      </c>
      <c r="J8" s="11">
        <f t="shared" si="1"/>
        <v>11958</v>
      </c>
      <c r="K8" s="11">
        <f t="shared" si="1"/>
        <v>10476</v>
      </c>
      <c r="L8" s="11">
        <f t="shared" si="1"/>
        <v>8527</v>
      </c>
      <c r="M8" s="11">
        <f t="shared" si="1"/>
        <v>4507</v>
      </c>
      <c r="N8" s="11">
        <f t="shared" si="1"/>
        <v>4150</v>
      </c>
      <c r="O8" s="11">
        <f t="shared" si="1"/>
        <v>122611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15653</v>
      </c>
      <c r="C9" s="11">
        <v>15423</v>
      </c>
      <c r="D9" s="11">
        <v>11600</v>
      </c>
      <c r="E9" s="11">
        <v>2266</v>
      </c>
      <c r="F9" s="11">
        <v>8183</v>
      </c>
      <c r="G9" s="11">
        <v>12776</v>
      </c>
      <c r="H9" s="11">
        <v>2582</v>
      </c>
      <c r="I9" s="11">
        <v>14500</v>
      </c>
      <c r="J9" s="11">
        <v>11958</v>
      </c>
      <c r="K9" s="11">
        <v>10469</v>
      </c>
      <c r="L9" s="11">
        <v>8527</v>
      </c>
      <c r="M9" s="11">
        <v>4502</v>
      </c>
      <c r="N9" s="11">
        <v>4150</v>
      </c>
      <c r="O9" s="11">
        <f>SUM(B9:N9)</f>
        <v>122589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7</v>
      </c>
      <c r="L10" s="13">
        <v>0</v>
      </c>
      <c r="M10" s="13">
        <v>5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296545</v>
      </c>
      <c r="C11" s="13">
        <v>207315</v>
      </c>
      <c r="D11" s="13">
        <v>223491</v>
      </c>
      <c r="E11" s="13">
        <v>48154</v>
      </c>
      <c r="F11" s="13">
        <v>160408</v>
      </c>
      <c r="G11" s="13">
        <v>268744</v>
      </c>
      <c r="H11" s="13">
        <v>40057</v>
      </c>
      <c r="I11" s="13">
        <v>202723</v>
      </c>
      <c r="J11" s="13">
        <v>187921</v>
      </c>
      <c r="K11" s="13">
        <v>271087</v>
      </c>
      <c r="L11" s="13">
        <v>203373</v>
      </c>
      <c r="M11" s="13">
        <v>98187</v>
      </c>
      <c r="N11" s="13">
        <v>61406</v>
      </c>
      <c r="O11" s="11">
        <f>SUM(B11:N11)</f>
        <v>2269411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1.397209414827157</v>
      </c>
      <c r="C15" s="19">
        <v>1.437163776574854</v>
      </c>
      <c r="D15" s="19">
        <v>1.398496050269053</v>
      </c>
      <c r="E15" s="19">
        <v>1.084010478808095</v>
      </c>
      <c r="F15" s="19">
        <v>1.789632960313013</v>
      </c>
      <c r="G15" s="19">
        <v>1.77361116857968</v>
      </c>
      <c r="H15" s="19">
        <v>1.876073883416824</v>
      </c>
      <c r="I15" s="19">
        <v>1.454301908846825</v>
      </c>
      <c r="J15" s="19">
        <v>1.475128420778065</v>
      </c>
      <c r="K15" s="19">
        <v>1.288085773256722</v>
      </c>
      <c r="L15" s="19">
        <v>1.422969192147282</v>
      </c>
      <c r="M15" s="19">
        <v>1.470731147589309</v>
      </c>
      <c r="N15" s="19">
        <v>1.405990814425211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1053939.9099999997</v>
      </c>
      <c r="C17" s="24">
        <f aca="true" t="shared" si="2" ref="C17:N17">C18+C19+C20+C21+C22+C23+C24+C25</f>
        <v>787615.99</v>
      </c>
      <c r="D17" s="24">
        <f t="shared" si="2"/>
        <v>699288.1399999999</v>
      </c>
      <c r="E17" s="24">
        <f t="shared" si="2"/>
        <v>202724.35000000003</v>
      </c>
      <c r="F17" s="24">
        <f t="shared" si="2"/>
        <v>746934.95</v>
      </c>
      <c r="G17" s="24">
        <f t="shared" si="2"/>
        <v>1016530.2300000002</v>
      </c>
      <c r="H17" s="24">
        <f t="shared" si="2"/>
        <v>214021.98</v>
      </c>
      <c r="I17" s="24">
        <f t="shared" si="2"/>
        <v>770936.5599999999</v>
      </c>
      <c r="J17" s="24">
        <f t="shared" si="2"/>
        <v>714406.61</v>
      </c>
      <c r="K17" s="24">
        <f t="shared" si="2"/>
        <v>850697.8200000001</v>
      </c>
      <c r="L17" s="24">
        <f t="shared" si="2"/>
        <v>806536.8999999999</v>
      </c>
      <c r="M17" s="24">
        <f t="shared" si="2"/>
        <v>467784.77</v>
      </c>
      <c r="N17" s="24">
        <f t="shared" si="2"/>
        <v>254505.57</v>
      </c>
      <c r="O17" s="24">
        <f>O18+O19+O20+O21+O22+O23+O24+O25</f>
        <v>8585923.78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702226.96</v>
      </c>
      <c r="C18" s="30">
        <f t="shared" si="3"/>
        <v>517442.65</v>
      </c>
      <c r="D18" s="30">
        <f t="shared" si="3"/>
        <v>478833.35</v>
      </c>
      <c r="E18" s="30">
        <f t="shared" si="3"/>
        <v>175683.45</v>
      </c>
      <c r="F18" s="30">
        <f t="shared" si="3"/>
        <v>397874.76</v>
      </c>
      <c r="G18" s="30">
        <f t="shared" si="3"/>
        <v>546148.8</v>
      </c>
      <c r="H18" s="30">
        <f t="shared" si="3"/>
        <v>110942.84</v>
      </c>
      <c r="I18" s="30">
        <f t="shared" si="3"/>
        <v>500612.13</v>
      </c>
      <c r="J18" s="30">
        <f t="shared" si="3"/>
        <v>463639.33</v>
      </c>
      <c r="K18" s="30">
        <f t="shared" si="3"/>
        <v>617777.38</v>
      </c>
      <c r="L18" s="30">
        <f t="shared" si="3"/>
        <v>529156.68</v>
      </c>
      <c r="M18" s="30">
        <f t="shared" si="3"/>
        <v>296251.65</v>
      </c>
      <c r="N18" s="30">
        <f t="shared" si="3"/>
        <v>170904.49</v>
      </c>
      <c r="O18" s="30">
        <f aca="true" t="shared" si="4" ref="O18:O25">SUM(B18:N18)</f>
        <v>5507494.47</v>
      </c>
    </row>
    <row r="19" spans="1:23" ht="18.75" customHeight="1">
      <c r="A19" s="26" t="s">
        <v>35</v>
      </c>
      <c r="B19" s="30">
        <f>IF(B15&lt;&gt;0,ROUND((B15-1)*B18,2),0)</f>
        <v>278931.16</v>
      </c>
      <c r="C19" s="30">
        <f aca="true" t="shared" si="5" ref="C19:N19">IF(C15&lt;&gt;0,ROUND((C15-1)*C18,2),0)</f>
        <v>226207.18</v>
      </c>
      <c r="D19" s="30">
        <f t="shared" si="5"/>
        <v>190813.2</v>
      </c>
      <c r="E19" s="30">
        <f t="shared" si="5"/>
        <v>14759.25</v>
      </c>
      <c r="F19" s="30">
        <f t="shared" si="5"/>
        <v>314175.02</v>
      </c>
      <c r="G19" s="30">
        <f t="shared" si="5"/>
        <v>422506.81</v>
      </c>
      <c r="H19" s="30">
        <f t="shared" si="5"/>
        <v>97194.12</v>
      </c>
      <c r="I19" s="30">
        <f t="shared" si="5"/>
        <v>227429.05</v>
      </c>
      <c r="J19" s="30">
        <f t="shared" si="5"/>
        <v>220288.22</v>
      </c>
      <c r="K19" s="30">
        <f t="shared" si="5"/>
        <v>177972.87</v>
      </c>
      <c r="L19" s="30">
        <f t="shared" si="5"/>
        <v>223816.97</v>
      </c>
      <c r="M19" s="30">
        <f t="shared" si="5"/>
        <v>139454.88</v>
      </c>
      <c r="N19" s="30">
        <f t="shared" si="5"/>
        <v>69385.65</v>
      </c>
      <c r="O19" s="30">
        <f t="shared" si="4"/>
        <v>2602934.3800000004</v>
      </c>
      <c r="W19" s="62"/>
    </row>
    <row r="20" spans="1:15" ht="18.75" customHeight="1">
      <c r="A20" s="26" t="s">
        <v>36</v>
      </c>
      <c r="B20" s="30">
        <v>37742.84</v>
      </c>
      <c r="C20" s="30">
        <v>27549.75</v>
      </c>
      <c r="D20" s="30">
        <v>18112.37</v>
      </c>
      <c r="E20" s="30">
        <v>6988.21</v>
      </c>
      <c r="F20" s="30">
        <v>19890.01</v>
      </c>
      <c r="G20" s="30">
        <v>27803.55</v>
      </c>
      <c r="H20" s="30">
        <v>4073.37</v>
      </c>
      <c r="I20" s="30">
        <v>18476.62</v>
      </c>
      <c r="J20" s="30">
        <v>24760.52</v>
      </c>
      <c r="K20" s="30">
        <v>32741.64</v>
      </c>
      <c r="L20" s="30">
        <v>32137.97</v>
      </c>
      <c r="M20" s="30">
        <v>14470.15</v>
      </c>
      <c r="N20" s="30">
        <v>8459.66</v>
      </c>
      <c r="O20" s="30">
        <f t="shared" si="4"/>
        <v>273206.6599999999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-2567.68</v>
      </c>
      <c r="E23" s="30">
        <v>-638.46</v>
      </c>
      <c r="F23" s="30">
        <v>-537.88</v>
      </c>
      <c r="G23" s="30">
        <v>-248.82</v>
      </c>
      <c r="H23" s="30">
        <v>-803.9</v>
      </c>
      <c r="I23" s="30">
        <v>0</v>
      </c>
      <c r="J23" s="30">
        <v>-2514.27</v>
      </c>
      <c r="K23" s="30">
        <v>-2217.27</v>
      </c>
      <c r="L23" s="30">
        <v>-2173.26</v>
      </c>
      <c r="M23" s="30">
        <v>0</v>
      </c>
      <c r="N23" s="30">
        <v>0</v>
      </c>
      <c r="O23" s="30">
        <f t="shared" si="4"/>
        <v>-11775.7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-68873.2</v>
      </c>
      <c r="C27" s="30">
        <f>+C28+C30+C42+C43+C46-C47</f>
        <v>-67861.2</v>
      </c>
      <c r="D27" s="30">
        <f t="shared" si="6"/>
        <v>-54447.78</v>
      </c>
      <c r="E27" s="30">
        <f t="shared" si="6"/>
        <v>-9970.4</v>
      </c>
      <c r="F27" s="30">
        <f t="shared" si="6"/>
        <v>-36005.2</v>
      </c>
      <c r="G27" s="30">
        <f t="shared" si="6"/>
        <v>-56214.4</v>
      </c>
      <c r="H27" s="30">
        <f t="shared" si="6"/>
        <v>-33374.89</v>
      </c>
      <c r="I27" s="30">
        <f t="shared" si="6"/>
        <v>-63800</v>
      </c>
      <c r="J27" s="30">
        <f t="shared" si="6"/>
        <v>-52615.2</v>
      </c>
      <c r="K27" s="30">
        <f t="shared" si="6"/>
        <v>-46063.6</v>
      </c>
      <c r="L27" s="30">
        <f t="shared" si="6"/>
        <v>-37518.8</v>
      </c>
      <c r="M27" s="30">
        <f t="shared" si="6"/>
        <v>-19808.8</v>
      </c>
      <c r="N27" s="30">
        <f t="shared" si="6"/>
        <v>-18260</v>
      </c>
      <c r="O27" s="30">
        <f t="shared" si="6"/>
        <v>-564813.47</v>
      </c>
    </row>
    <row r="28" spans="1:15" ht="18.75" customHeight="1">
      <c r="A28" s="26" t="s">
        <v>40</v>
      </c>
      <c r="B28" s="31">
        <f>+B29</f>
        <v>-68873.2</v>
      </c>
      <c r="C28" s="31">
        <f>+C29</f>
        <v>-67861.2</v>
      </c>
      <c r="D28" s="31">
        <f aca="true" t="shared" si="7" ref="D28:O28">+D29</f>
        <v>-51040</v>
      </c>
      <c r="E28" s="31">
        <f t="shared" si="7"/>
        <v>-9970.4</v>
      </c>
      <c r="F28" s="31">
        <f t="shared" si="7"/>
        <v>-36005.2</v>
      </c>
      <c r="G28" s="31">
        <f t="shared" si="7"/>
        <v>-56214.4</v>
      </c>
      <c r="H28" s="31">
        <f t="shared" si="7"/>
        <v>-11360.8</v>
      </c>
      <c r="I28" s="31">
        <f t="shared" si="7"/>
        <v>-63800</v>
      </c>
      <c r="J28" s="31">
        <f t="shared" si="7"/>
        <v>-52615.2</v>
      </c>
      <c r="K28" s="31">
        <f t="shared" si="7"/>
        <v>-46063.6</v>
      </c>
      <c r="L28" s="31">
        <f t="shared" si="7"/>
        <v>-37518.8</v>
      </c>
      <c r="M28" s="31">
        <f t="shared" si="7"/>
        <v>-19808.8</v>
      </c>
      <c r="N28" s="31">
        <f t="shared" si="7"/>
        <v>-18260</v>
      </c>
      <c r="O28" s="31">
        <f t="shared" si="7"/>
        <v>-539391.6</v>
      </c>
    </row>
    <row r="29" spans="1:26" ht="18.75" customHeight="1">
      <c r="A29" s="27" t="s">
        <v>41</v>
      </c>
      <c r="B29" s="16">
        <f>ROUND((-B9)*$G$3,2)</f>
        <v>-68873.2</v>
      </c>
      <c r="C29" s="16">
        <f aca="true" t="shared" si="8" ref="C29:N29">ROUND((-C9)*$G$3,2)</f>
        <v>-67861.2</v>
      </c>
      <c r="D29" s="16">
        <f t="shared" si="8"/>
        <v>-51040</v>
      </c>
      <c r="E29" s="16">
        <f t="shared" si="8"/>
        <v>-9970.4</v>
      </c>
      <c r="F29" s="16">
        <f t="shared" si="8"/>
        <v>-36005.2</v>
      </c>
      <c r="G29" s="16">
        <f t="shared" si="8"/>
        <v>-56214.4</v>
      </c>
      <c r="H29" s="16">
        <f t="shared" si="8"/>
        <v>-11360.8</v>
      </c>
      <c r="I29" s="16">
        <f t="shared" si="8"/>
        <v>-63800</v>
      </c>
      <c r="J29" s="16">
        <f t="shared" si="8"/>
        <v>-52615.2</v>
      </c>
      <c r="K29" s="16">
        <f t="shared" si="8"/>
        <v>-46063.6</v>
      </c>
      <c r="L29" s="16">
        <f t="shared" si="8"/>
        <v>-37518.8</v>
      </c>
      <c r="M29" s="16">
        <f t="shared" si="8"/>
        <v>-19808.8</v>
      </c>
      <c r="N29" s="16">
        <f t="shared" si="8"/>
        <v>-18260</v>
      </c>
      <c r="O29" s="32">
        <f aca="true" t="shared" si="9" ref="O29:O47">SUM(B29:N29)</f>
        <v>-539391.6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-20965.8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-20965.8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-20965.8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-20965.8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-3407.78</v>
      </c>
      <c r="E42" s="35">
        <v>0</v>
      </c>
      <c r="F42" s="35">
        <v>0</v>
      </c>
      <c r="G42" s="35">
        <v>0</v>
      </c>
      <c r="H42" s="35">
        <v>-1048.29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-4456.07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985066.7099999997</v>
      </c>
      <c r="C45" s="36">
        <f t="shared" si="11"/>
        <v>719754.79</v>
      </c>
      <c r="D45" s="36">
        <f t="shared" si="11"/>
        <v>644840.3599999999</v>
      </c>
      <c r="E45" s="36">
        <f t="shared" si="11"/>
        <v>192753.95000000004</v>
      </c>
      <c r="F45" s="36">
        <f t="shared" si="11"/>
        <v>710929.75</v>
      </c>
      <c r="G45" s="36">
        <f t="shared" si="11"/>
        <v>960315.8300000002</v>
      </c>
      <c r="H45" s="36">
        <f t="shared" si="11"/>
        <v>180647.09000000003</v>
      </c>
      <c r="I45" s="36">
        <f t="shared" si="11"/>
        <v>707136.5599999999</v>
      </c>
      <c r="J45" s="36">
        <f t="shared" si="11"/>
        <v>661791.41</v>
      </c>
      <c r="K45" s="36">
        <f t="shared" si="11"/>
        <v>804634.2200000001</v>
      </c>
      <c r="L45" s="36">
        <f t="shared" si="11"/>
        <v>769018.0999999999</v>
      </c>
      <c r="M45" s="36">
        <f t="shared" si="11"/>
        <v>447975.97000000003</v>
      </c>
      <c r="N45" s="36">
        <f t="shared" si="11"/>
        <v>236245.57</v>
      </c>
      <c r="O45" s="36">
        <f>SUM(B45:N45)</f>
        <v>8021110.309999999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985066.71</v>
      </c>
      <c r="C51" s="51">
        <f t="shared" si="12"/>
        <v>719754.7899999999</v>
      </c>
      <c r="D51" s="51">
        <f t="shared" si="12"/>
        <v>644840.36</v>
      </c>
      <c r="E51" s="51">
        <f t="shared" si="12"/>
        <v>192753.95</v>
      </c>
      <c r="F51" s="51">
        <f t="shared" si="12"/>
        <v>710929.75</v>
      </c>
      <c r="G51" s="51">
        <f t="shared" si="12"/>
        <v>960315.83</v>
      </c>
      <c r="H51" s="51">
        <f t="shared" si="12"/>
        <v>180647.1</v>
      </c>
      <c r="I51" s="51">
        <f t="shared" si="12"/>
        <v>707136.55</v>
      </c>
      <c r="J51" s="51">
        <f t="shared" si="12"/>
        <v>661791.41</v>
      </c>
      <c r="K51" s="51">
        <f t="shared" si="12"/>
        <v>804634.22</v>
      </c>
      <c r="L51" s="51">
        <f t="shared" si="12"/>
        <v>769018.1</v>
      </c>
      <c r="M51" s="51">
        <f t="shared" si="12"/>
        <v>447975.97</v>
      </c>
      <c r="N51" s="51">
        <f t="shared" si="12"/>
        <v>236245.58</v>
      </c>
      <c r="O51" s="36">
        <f t="shared" si="12"/>
        <v>8021110.319999999</v>
      </c>
      <c r="Q51"/>
    </row>
    <row r="52" spans="1:18" ht="18.75" customHeight="1">
      <c r="A52" s="26" t="s">
        <v>57</v>
      </c>
      <c r="B52" s="51">
        <v>812512.88</v>
      </c>
      <c r="C52" s="51">
        <v>525619.45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1338132.33</v>
      </c>
      <c r="P52"/>
      <c r="Q52"/>
      <c r="R52" s="43"/>
    </row>
    <row r="53" spans="1:16" ht="18.75" customHeight="1">
      <c r="A53" s="26" t="s">
        <v>58</v>
      </c>
      <c r="B53" s="51">
        <v>172553.83</v>
      </c>
      <c r="C53" s="51">
        <v>194135.34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366689.17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644840.36</v>
      </c>
      <c r="E54" s="52">
        <v>0</v>
      </c>
      <c r="F54" s="52">
        <v>0</v>
      </c>
      <c r="G54" s="52">
        <v>0</v>
      </c>
      <c r="H54" s="51">
        <v>180647.1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825487.46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192753.95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192753.95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710929.75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710929.75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960315.83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960315.83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707136.55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707136.55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661791.41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661791.41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804634.22</v>
      </c>
      <c r="L60" s="31">
        <v>769018.1</v>
      </c>
      <c r="M60" s="52">
        <v>0</v>
      </c>
      <c r="N60" s="52">
        <v>0</v>
      </c>
      <c r="O60" s="36">
        <f t="shared" si="13"/>
        <v>1573652.3199999998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447975.97</v>
      </c>
      <c r="N61" s="52">
        <v>0</v>
      </c>
      <c r="O61" s="36">
        <f t="shared" si="13"/>
        <v>447975.97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236245.58</v>
      </c>
      <c r="O62" s="55">
        <f t="shared" si="13"/>
        <v>236245.58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2021-08-27T18:35:26Z</dcterms:modified>
  <cp:category/>
  <cp:version/>
  <cp:contentType/>
  <cp:contentStatus/>
</cp:coreProperties>
</file>