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<sst xmlns="http://schemas.openxmlformats.org/spreadsheetml/2006/main" count="80" uniqueCount="77">
  <si>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</si>
  <si>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</si>
  <si>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</si>
  <si>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</si>
  <si>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</si>
  <si>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</si>
  <si>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</si>
  <si>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</si>
  <si>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</si>
  <si>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</si>
  <si>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</si>
  <si>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</si>
  <si>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</si>
  <si>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</si>
  <si>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</si>
  <si>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</si>
  <si>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</si>
  <si>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</si>
  <si>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</si>
  <si>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</si>
  <si>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</si>
  <si>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</si>
  <si>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</si>
  <si>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</si>
  <si>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</si>
  <si>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</si>
  <si>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</si>
  <si>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</si>
  <si>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</si>
  <si>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</si>
  <si>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</si>
  <si>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</si>
  <si>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</si>
  <si>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</si>
  <si>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</si>
  <si>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</si>
  <si>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</si>
  <si>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</si>
  <si>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</si>
  <si>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</si>
  <si>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</si>
  <si>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</si>
  <si>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</si>
  <si>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</si>
  <si>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</si>
  <si>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</si>
  <si>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</si>
  <si>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</si>
  <si>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</si>
  <si>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</si>
  <si>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</si>
  <si>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</si>
  <si>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</si>
  <si>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</si>
  <si>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</si>
  <si>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</si>
  <si>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</si>
  <si>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</si>
  <si>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</si>
  <si>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</si>
  <si>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</si>
  <si>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</si>
  <si>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</si>
  <si>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</si>
  <si>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</si>
  <si>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</si>
  <si>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</si>
  <si>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</si>
  <si>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</si>
  <si>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</si>
  <si>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</si>
  <si>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</si>
  <si>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</si>
  <si>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21/08/21 - VENCIMENTO 27/08/21</t>
  </si>
  <si>
    <t>5.2.10. Maggi Adm. de Consórcios LTDA</t>
  </si>
  <si>
    <t>5.3. Revisão de Remuneração pelo Transporte Coletivo (1)</t>
  </si>
  <si>
    <t>Nota: (1) Revisões do período de 19/03 a 03/12/20, lotes D3 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</si>
</sst>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229346</v>
      </c>
      <c r="C7" s="9">
        <f t="shared" si="0"/>
        <v>155701</v>
      </c>
      <c r="D7" s="9">
        <f t="shared" si="0"/>
        <v>176493</v>
      </c>
      <c r="E7" s="9">
        <f t="shared" si="0"/>
        <v>37392</v>
      </c>
      <c r="F7" s="9">
        <f t="shared" si="0"/>
        <v>121018</v>
      </c>
      <c r="G7" s="9">
        <f t="shared" si="0"/>
        <v>187488</v>
      </c>
      <c r="H7" s="9">
        <f t="shared" si="0"/>
        <v>25375</v>
      </c>
      <c r="I7" s="9">
        <f t="shared" si="0"/>
        <v>151938</v>
      </c>
      <c r="J7" s="9">
        <f t="shared" si="0"/>
        <v>140285</v>
      </c>
      <c r="K7" s="9">
        <f t="shared" si="0"/>
        <v>198093</v>
      </c>
      <c r="L7" s="9">
        <f t="shared" si="0"/>
        <v>149536</v>
      </c>
      <c r="M7" s="9">
        <f t="shared" si="0"/>
        <v>65851</v>
      </c>
      <c r="N7" s="9">
        <f t="shared" si="0"/>
        <v>40552</v>
      </c>
      <c r="O7" s="9">
        <f t="shared" si="0"/>
        <v>1679068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14684</v>
      </c>
      <c r="C8" s="11">
        <f t="shared" si="1"/>
        <v>13883</v>
      </c>
      <c r="D8" s="11">
        <f t="shared" si="1"/>
        <v>10998</v>
      </c>
      <c r="E8" s="11">
        <f t="shared" si="1"/>
        <v>2107</v>
      </c>
      <c r="F8" s="11">
        <f t="shared" si="1"/>
        <v>7290</v>
      </c>
      <c r="G8" s="11">
        <f t="shared" si="1"/>
        <v>11204</v>
      </c>
      <c r="H8" s="11">
        <f t="shared" si="1"/>
        <v>2098</v>
      </c>
      <c r="I8" s="11">
        <f t="shared" si="1"/>
        <v>13359</v>
      </c>
      <c r="J8" s="11">
        <f t="shared" si="1"/>
        <v>10049</v>
      </c>
      <c r="K8" s="11">
        <f t="shared" si="1"/>
        <v>9553</v>
      </c>
      <c r="L8" s="11">
        <f t="shared" si="1"/>
        <v>7339</v>
      </c>
      <c r="M8" s="11">
        <f t="shared" si="1"/>
        <v>3277</v>
      </c>
      <c r="N8" s="11">
        <f t="shared" si="1"/>
        <v>3246</v>
      </c>
      <c r="O8" s="11">
        <f t="shared" si="1"/>
        <v>109087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14684</v>
      </c>
      <c r="C9" s="11">
        <v>13883</v>
      </c>
      <c r="D9" s="11">
        <v>10998</v>
      </c>
      <c r="E9" s="11">
        <v>2107</v>
      </c>
      <c r="F9" s="11">
        <v>7290</v>
      </c>
      <c r="G9" s="11">
        <v>11204</v>
      </c>
      <c r="H9" s="11">
        <v>2094</v>
      </c>
      <c r="I9" s="11">
        <v>13359</v>
      </c>
      <c r="J9" s="11">
        <v>10049</v>
      </c>
      <c r="K9" s="11">
        <v>9546</v>
      </c>
      <c r="L9" s="11">
        <v>7339</v>
      </c>
      <c r="M9" s="11">
        <v>3277</v>
      </c>
      <c r="N9" s="11">
        <v>3246</v>
      </c>
      <c r="O9" s="11">
        <f>SUM(B9:N9)</f>
        <v>109076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7</v>
      </c>
      <c r="L10" s="13">
        <v>0</v>
      </c>
      <c r="M10" s="13">
        <v>0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214662</v>
      </c>
      <c r="C11" s="13">
        <v>141818</v>
      </c>
      <c r="D11" s="13">
        <v>165495</v>
      </c>
      <c r="E11" s="13">
        <v>35285</v>
      </c>
      <c r="F11" s="13">
        <v>113728</v>
      </c>
      <c r="G11" s="13">
        <v>176284</v>
      </c>
      <c r="H11" s="13">
        <v>23277</v>
      </c>
      <c r="I11" s="13">
        <v>138579</v>
      </c>
      <c r="J11" s="13">
        <v>130236</v>
      </c>
      <c r="K11" s="13">
        <v>188540</v>
      </c>
      <c r="L11" s="13">
        <v>142197</v>
      </c>
      <c r="M11" s="13">
        <v>62574</v>
      </c>
      <c r="N11" s="13">
        <v>37306</v>
      </c>
      <c r="O11" s="11">
        <f>SUM(B11:N11)</f>
        <v>1569981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2.2493</v>
      </c>
      <c r="C13" s="17">
        <v>2.3231</v>
      </c>
      <c r="D13" s="17">
        <v>2.0368</v>
      </c>
      <c r="E13" s="17">
        <v>3.4844</v>
      </c>
      <c r="F13" s="17">
        <v>2.36</v>
      </c>
      <c r="G13" s="17">
        <v>1.94</v>
      </c>
      <c r="H13" s="17">
        <v>2.6013</v>
      </c>
      <c r="I13" s="17">
        <v>2.3046</v>
      </c>
      <c r="J13" s="17">
        <v>2.3196</v>
      </c>
      <c r="K13" s="17">
        <v>2.1941</v>
      </c>
      <c r="L13" s="17">
        <v>2.4972</v>
      </c>
      <c r="M13" s="17">
        <v>2.8848</v>
      </c>
      <c r="N13" s="17">
        <v>2.607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1.344604405481778</v>
      </c>
      <c r="C15" s="19">
        <v>1.396693262799436</v>
      </c>
      <c r="D15" s="19">
        <v>1.298061030662383</v>
      </c>
      <c r="E15" s="19">
        <v>1.009555330677899</v>
      </c>
      <c r="F15" s="19">
        <v>1.733659574886983</v>
      </c>
      <c r="G15" s="19">
        <v>1.703266697540731</v>
      </c>
      <c r="H15" s="19">
        <v>1.791250902157472</v>
      </c>
      <c r="I15" s="19">
        <v>1.389986343822689</v>
      </c>
      <c r="J15" s="19">
        <v>1.389095338128206</v>
      </c>
      <c r="K15" s="19">
        <v>1.318158367173216</v>
      </c>
      <c r="L15" s="19">
        <v>1.434993552916994</v>
      </c>
      <c r="M15" s="19">
        <v>1.445199967109003</v>
      </c>
      <c r="N15" s="19">
        <v>1.314959904950967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757029.03</v>
      </c>
      <c r="C17" s="24">
        <f aca="true" t="shared" si="2" ref="C17:N17">C18+C19+C20+C21+C22+C23+C24+C25</f>
        <v>544042.83</v>
      </c>
      <c r="D17" s="24">
        <f t="shared" si="2"/>
        <v>490379</v>
      </c>
      <c r="E17" s="24">
        <f t="shared" si="2"/>
        <v>141597.01000000004</v>
      </c>
      <c r="F17" s="24">
        <f t="shared" si="2"/>
        <v>524716.76</v>
      </c>
      <c r="G17" s="24">
        <f t="shared" si="2"/>
        <v>658339.38</v>
      </c>
      <c r="H17" s="24">
        <f t="shared" si="2"/>
        <v>122479.51000000001</v>
      </c>
      <c r="I17" s="24">
        <f t="shared" si="2"/>
        <v>525923.26</v>
      </c>
      <c r="J17" s="24">
        <f t="shared" si="2"/>
        <v>473469.0900000001</v>
      </c>
      <c r="K17" s="24">
        <f t="shared" si="2"/>
        <v>618231.8200000001</v>
      </c>
      <c r="L17" s="24">
        <f t="shared" si="2"/>
        <v>581526.3099999998</v>
      </c>
      <c r="M17" s="24">
        <f t="shared" si="2"/>
        <v>302636.82999999996</v>
      </c>
      <c r="N17" s="24">
        <f t="shared" si="2"/>
        <v>149324.41</v>
      </c>
      <c r="O17" s="24">
        <f>O18+O19+O20+O21+O22+O23+O24+O25</f>
        <v>5889695.24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515867.96</v>
      </c>
      <c r="C18" s="30">
        <f t="shared" si="3"/>
        <v>361708.99</v>
      </c>
      <c r="D18" s="30">
        <f t="shared" si="3"/>
        <v>359480.94</v>
      </c>
      <c r="E18" s="30">
        <f t="shared" si="3"/>
        <v>130288.68</v>
      </c>
      <c r="F18" s="30">
        <f t="shared" si="3"/>
        <v>285602.48</v>
      </c>
      <c r="G18" s="30">
        <f t="shared" si="3"/>
        <v>363726.72</v>
      </c>
      <c r="H18" s="30">
        <f t="shared" si="3"/>
        <v>66007.99</v>
      </c>
      <c r="I18" s="30">
        <f t="shared" si="3"/>
        <v>350156.31</v>
      </c>
      <c r="J18" s="30">
        <f t="shared" si="3"/>
        <v>325405.09</v>
      </c>
      <c r="K18" s="30">
        <f t="shared" si="3"/>
        <v>434635.85</v>
      </c>
      <c r="L18" s="30">
        <f t="shared" si="3"/>
        <v>373421.3</v>
      </c>
      <c r="M18" s="30">
        <f t="shared" si="3"/>
        <v>189966.96</v>
      </c>
      <c r="N18" s="30">
        <f t="shared" si="3"/>
        <v>105719.06</v>
      </c>
      <c r="O18" s="30">
        <f aca="true" t="shared" si="4" ref="O18:O25">SUM(B18:N18)</f>
        <v>3861988.3299999996</v>
      </c>
    </row>
    <row r="19" spans="1:23" ht="18.75" customHeight="1">
      <c r="A19" s="26" t="s">
        <v>35</v>
      </c>
      <c r="B19" s="30">
        <f>IF(B15&lt;&gt;0,ROUND((B15-1)*B18,2),0)</f>
        <v>177770.37</v>
      </c>
      <c r="C19" s="30">
        <f aca="true" t="shared" si="5" ref="C19:N19">IF(C15&lt;&gt;0,ROUND((C15-1)*C18,2),0)</f>
        <v>143487.52</v>
      </c>
      <c r="D19" s="30">
        <f t="shared" si="5"/>
        <v>107147.26</v>
      </c>
      <c r="E19" s="30">
        <f t="shared" si="5"/>
        <v>1244.95</v>
      </c>
      <c r="F19" s="30">
        <f t="shared" si="5"/>
        <v>209534.99</v>
      </c>
      <c r="G19" s="30">
        <f t="shared" si="5"/>
        <v>255796.89</v>
      </c>
      <c r="H19" s="30">
        <f t="shared" si="5"/>
        <v>52228.88</v>
      </c>
      <c r="I19" s="30">
        <f t="shared" si="5"/>
        <v>136556.18</v>
      </c>
      <c r="J19" s="30">
        <f t="shared" si="5"/>
        <v>126613.6</v>
      </c>
      <c r="K19" s="30">
        <f t="shared" si="5"/>
        <v>138283.03</v>
      </c>
      <c r="L19" s="30">
        <f t="shared" si="5"/>
        <v>162435.86</v>
      </c>
      <c r="M19" s="30">
        <f t="shared" si="5"/>
        <v>84573.28</v>
      </c>
      <c r="N19" s="30">
        <f t="shared" si="5"/>
        <v>33297.27</v>
      </c>
      <c r="O19" s="30">
        <f t="shared" si="4"/>
        <v>1628970.0800000003</v>
      </c>
      <c r="W19" s="62"/>
    </row>
    <row r="20" spans="1:15" ht="18.75" customHeight="1">
      <c r="A20" s="26" t="s">
        <v>36</v>
      </c>
      <c r="B20" s="30">
        <v>28351.75</v>
      </c>
      <c r="C20" s="30">
        <v>22355.75</v>
      </c>
      <c r="D20" s="30">
        <v>13429.9</v>
      </c>
      <c r="E20" s="30">
        <v>4840.88</v>
      </c>
      <c r="F20" s="30">
        <v>14430.45</v>
      </c>
      <c r="G20" s="30">
        <v>18910.58</v>
      </c>
      <c r="H20" s="30">
        <v>2591.77</v>
      </c>
      <c r="I20" s="30">
        <v>14792.01</v>
      </c>
      <c r="J20" s="30">
        <v>16569.95</v>
      </c>
      <c r="K20" s="30">
        <v>20889.74</v>
      </c>
      <c r="L20" s="30">
        <v>22370.37</v>
      </c>
      <c r="M20" s="30">
        <v>10488.5</v>
      </c>
      <c r="N20" s="30">
        <v>4876.16</v>
      </c>
      <c r="O20" s="30">
        <f t="shared" si="4"/>
        <v>194897.81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0</v>
      </c>
      <c r="D22" s="30">
        <v>-4976.9</v>
      </c>
      <c r="E22" s="30">
        <v>0</v>
      </c>
      <c r="F22" s="30">
        <v>-1315.3</v>
      </c>
      <c r="G22" s="30">
        <v>0</v>
      </c>
      <c r="H22" s="30">
        <v>-3089.68</v>
      </c>
      <c r="I22" s="30">
        <v>0</v>
      </c>
      <c r="J22" s="30">
        <v>-7223.87</v>
      </c>
      <c r="K22" s="30">
        <v>-1360.45</v>
      </c>
      <c r="L22" s="30">
        <v>-293.29</v>
      </c>
      <c r="M22" s="30">
        <v>0</v>
      </c>
      <c r="N22" s="30">
        <v>0</v>
      </c>
      <c r="O22" s="30">
        <f t="shared" si="4"/>
        <v>-18685.88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-3776</v>
      </c>
      <c r="E23" s="30">
        <v>-709.4</v>
      </c>
      <c r="F23" s="30">
        <v>-384.2</v>
      </c>
      <c r="G23" s="30">
        <v>-414.7</v>
      </c>
      <c r="H23" s="30">
        <v>-964.68</v>
      </c>
      <c r="I23" s="30">
        <v>0</v>
      </c>
      <c r="J23" s="30">
        <v>-3352.36</v>
      </c>
      <c r="K23" s="30">
        <v>0</v>
      </c>
      <c r="L23" s="30">
        <v>-299.76</v>
      </c>
      <c r="M23" s="30">
        <v>0</v>
      </c>
      <c r="N23" s="30">
        <v>-323.85</v>
      </c>
      <c r="O23" s="30">
        <f t="shared" si="4"/>
        <v>-10224.95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32782.88</v>
      </c>
      <c r="C25" s="30">
        <v>13808.11</v>
      </c>
      <c r="D25" s="30">
        <v>17732.57</v>
      </c>
      <c r="E25" s="30">
        <v>4590.67</v>
      </c>
      <c r="F25" s="30">
        <v>15507.11</v>
      </c>
      <c r="G25" s="30">
        <v>18978.66</v>
      </c>
      <c r="H25" s="30">
        <v>4364</v>
      </c>
      <c r="I25" s="30">
        <v>23077.53</v>
      </c>
      <c r="J25" s="30">
        <v>14115.45</v>
      </c>
      <c r="K25" s="30">
        <v>24442.42</v>
      </c>
      <c r="L25" s="30">
        <v>22550.6</v>
      </c>
      <c r="M25" s="30">
        <v>16266.86</v>
      </c>
      <c r="N25" s="30">
        <v>4414.54</v>
      </c>
      <c r="O25" s="30">
        <f t="shared" si="4"/>
        <v>212631.40000000005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-64609.6</v>
      </c>
      <c r="C27" s="30">
        <f>+C28+C30+C42+C43+C46-C47</f>
        <v>-61085.2</v>
      </c>
      <c r="D27" s="30">
        <f t="shared" si="6"/>
        <v>-50754.43</v>
      </c>
      <c r="E27" s="30">
        <f t="shared" si="6"/>
        <v>-9270.8</v>
      </c>
      <c r="F27" s="30">
        <f t="shared" si="6"/>
        <v>-32076</v>
      </c>
      <c r="G27" s="30">
        <f t="shared" si="6"/>
        <v>-49297.6</v>
      </c>
      <c r="H27" s="30">
        <f t="shared" si="6"/>
        <v>-21615.730000000003</v>
      </c>
      <c r="I27" s="30">
        <f t="shared" si="6"/>
        <v>-58779.6</v>
      </c>
      <c r="J27" s="30">
        <f t="shared" si="6"/>
        <v>-44215.6</v>
      </c>
      <c r="K27" s="30">
        <f t="shared" si="6"/>
        <v>-42002.4</v>
      </c>
      <c r="L27" s="30">
        <f t="shared" si="6"/>
        <v>-32291.6</v>
      </c>
      <c r="M27" s="30">
        <f t="shared" si="6"/>
        <v>-14418.8</v>
      </c>
      <c r="N27" s="30">
        <f t="shared" si="6"/>
        <v>-14282.4</v>
      </c>
      <c r="O27" s="30">
        <f t="shared" si="6"/>
        <v>-494699.7599999999</v>
      </c>
    </row>
    <row r="28" spans="1:15" ht="18.75" customHeight="1">
      <c r="A28" s="26" t="s">
        <v>40</v>
      </c>
      <c r="B28" s="31">
        <f>+B29</f>
        <v>-64609.6</v>
      </c>
      <c r="C28" s="31">
        <f>+C29</f>
        <v>-61085.2</v>
      </c>
      <c r="D28" s="31">
        <f aca="true" t="shared" si="7" ref="D28:O28">+D29</f>
        <v>-48391.2</v>
      </c>
      <c r="E28" s="31">
        <f t="shared" si="7"/>
        <v>-9270.8</v>
      </c>
      <c r="F28" s="31">
        <f t="shared" si="7"/>
        <v>-32076</v>
      </c>
      <c r="G28" s="31">
        <f t="shared" si="7"/>
        <v>-49297.6</v>
      </c>
      <c r="H28" s="31">
        <f t="shared" si="7"/>
        <v>-9213.6</v>
      </c>
      <c r="I28" s="31">
        <f t="shared" si="7"/>
        <v>-58779.6</v>
      </c>
      <c r="J28" s="31">
        <f t="shared" si="7"/>
        <v>-44215.6</v>
      </c>
      <c r="K28" s="31">
        <f t="shared" si="7"/>
        <v>-42002.4</v>
      </c>
      <c r="L28" s="31">
        <f t="shared" si="7"/>
        <v>-32291.6</v>
      </c>
      <c r="M28" s="31">
        <f t="shared" si="7"/>
        <v>-14418.8</v>
      </c>
      <c r="N28" s="31">
        <f t="shared" si="7"/>
        <v>-14282.4</v>
      </c>
      <c r="O28" s="31">
        <f t="shared" si="7"/>
        <v>-479934.3999999999</v>
      </c>
    </row>
    <row r="29" spans="1:26" ht="18.75" customHeight="1">
      <c r="A29" s="27" t="s">
        <v>41</v>
      </c>
      <c r="B29" s="16">
        <f>ROUND((-B9)*$G$3,2)</f>
        <v>-64609.6</v>
      </c>
      <c r="C29" s="16">
        <f aca="true" t="shared" si="8" ref="C29:N29">ROUND((-C9)*$G$3,2)</f>
        <v>-61085.2</v>
      </c>
      <c r="D29" s="16">
        <f t="shared" si="8"/>
        <v>-48391.2</v>
      </c>
      <c r="E29" s="16">
        <f t="shared" si="8"/>
        <v>-9270.8</v>
      </c>
      <c r="F29" s="16">
        <f t="shared" si="8"/>
        <v>-32076</v>
      </c>
      <c r="G29" s="16">
        <f t="shared" si="8"/>
        <v>-49297.6</v>
      </c>
      <c r="H29" s="16">
        <f t="shared" si="8"/>
        <v>-9213.6</v>
      </c>
      <c r="I29" s="16">
        <f t="shared" si="8"/>
        <v>-58779.6</v>
      </c>
      <c r="J29" s="16">
        <f t="shared" si="8"/>
        <v>-44215.6</v>
      </c>
      <c r="K29" s="16">
        <f t="shared" si="8"/>
        <v>-42002.4</v>
      </c>
      <c r="L29" s="16">
        <f t="shared" si="8"/>
        <v>-32291.6</v>
      </c>
      <c r="M29" s="16">
        <f t="shared" si="8"/>
        <v>-14418.8</v>
      </c>
      <c r="N29" s="16">
        <f t="shared" si="8"/>
        <v>-14282.4</v>
      </c>
      <c r="O29" s="32">
        <f aca="true" t="shared" si="9" ref="O29:O47">SUM(B29:N29)</f>
        <v>-479934.3999999999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SUM(B31:B40)</f>
        <v>0</v>
      </c>
      <c r="C30" s="31">
        <f aca="true" t="shared" si="10" ref="C30:O30">SUM(C31:C40)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-11811.55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-11811.55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-11811.55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>SUM(B40:N40)</f>
        <v>-11811.55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-2363.23</v>
      </c>
      <c r="E42" s="35">
        <v>0</v>
      </c>
      <c r="F42" s="35">
        <v>0</v>
      </c>
      <c r="G42" s="35">
        <v>0</v>
      </c>
      <c r="H42" s="35">
        <v>-590.58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-2953.81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1" ref="B45:N45">+B17+B27</f>
        <v>692419.43</v>
      </c>
      <c r="C45" s="36">
        <f t="shared" si="11"/>
        <v>482957.62999999995</v>
      </c>
      <c r="D45" s="36">
        <f t="shared" si="11"/>
        <v>439624.57</v>
      </c>
      <c r="E45" s="36">
        <f t="shared" si="11"/>
        <v>132326.21000000005</v>
      </c>
      <c r="F45" s="36">
        <f t="shared" si="11"/>
        <v>492640.76</v>
      </c>
      <c r="G45" s="36">
        <f t="shared" si="11"/>
        <v>609041.78</v>
      </c>
      <c r="H45" s="36">
        <f t="shared" si="11"/>
        <v>100863.78</v>
      </c>
      <c r="I45" s="36">
        <f t="shared" si="11"/>
        <v>467143.66000000003</v>
      </c>
      <c r="J45" s="36">
        <f t="shared" si="11"/>
        <v>429253.4900000001</v>
      </c>
      <c r="K45" s="36">
        <f t="shared" si="11"/>
        <v>576229.42</v>
      </c>
      <c r="L45" s="36">
        <f t="shared" si="11"/>
        <v>549234.7099999998</v>
      </c>
      <c r="M45" s="36">
        <f t="shared" si="11"/>
        <v>288218.02999999997</v>
      </c>
      <c r="N45" s="36">
        <f t="shared" si="11"/>
        <v>135042.01</v>
      </c>
      <c r="O45" s="36">
        <f>SUM(B45:N45)</f>
        <v>5394995.48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2" ref="B51:O51">SUM(B52:B62)</f>
        <v>692419.43</v>
      </c>
      <c r="C51" s="51">
        <f t="shared" si="12"/>
        <v>482957.63</v>
      </c>
      <c r="D51" s="51">
        <f t="shared" si="12"/>
        <v>439624.57</v>
      </c>
      <c r="E51" s="51">
        <f t="shared" si="12"/>
        <v>132326.22</v>
      </c>
      <c r="F51" s="51">
        <f t="shared" si="12"/>
        <v>492640.76</v>
      </c>
      <c r="G51" s="51">
        <f t="shared" si="12"/>
        <v>609041.78</v>
      </c>
      <c r="H51" s="51">
        <f t="shared" si="12"/>
        <v>100863.78</v>
      </c>
      <c r="I51" s="51">
        <f t="shared" si="12"/>
        <v>467143.67</v>
      </c>
      <c r="J51" s="51">
        <f t="shared" si="12"/>
        <v>429253.49</v>
      </c>
      <c r="K51" s="51">
        <f t="shared" si="12"/>
        <v>576229.42</v>
      </c>
      <c r="L51" s="51">
        <f t="shared" si="12"/>
        <v>549234.71</v>
      </c>
      <c r="M51" s="51">
        <f t="shared" si="12"/>
        <v>288218.04</v>
      </c>
      <c r="N51" s="51">
        <f t="shared" si="12"/>
        <v>135042.01</v>
      </c>
      <c r="O51" s="36">
        <f t="shared" si="12"/>
        <v>5394995.51</v>
      </c>
      <c r="Q51"/>
    </row>
    <row r="52" spans="1:18" ht="18.75" customHeight="1">
      <c r="A52" s="26" t="s">
        <v>57</v>
      </c>
      <c r="B52" s="51">
        <v>572893.29</v>
      </c>
      <c r="C52" s="51">
        <v>353941.51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926834.8</v>
      </c>
      <c r="P52"/>
      <c r="Q52"/>
      <c r="R52" s="43"/>
    </row>
    <row r="53" spans="1:16" ht="18.75" customHeight="1">
      <c r="A53" s="26" t="s">
        <v>58</v>
      </c>
      <c r="B53" s="51">
        <v>119526.14</v>
      </c>
      <c r="C53" s="51">
        <v>129016.12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3" ref="O53:O62">SUM(B53:N53)</f>
        <v>248542.26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439624.57</v>
      </c>
      <c r="E54" s="52">
        <v>0</v>
      </c>
      <c r="F54" s="52">
        <v>0</v>
      </c>
      <c r="G54" s="52">
        <v>0</v>
      </c>
      <c r="H54" s="51">
        <v>100863.78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3"/>
        <v>540488.35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132326.22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3"/>
        <v>132326.22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492640.76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3"/>
        <v>492640.76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609041.78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609041.78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467143.67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467143.67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429253.49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3"/>
        <v>429253.49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576229.42</v>
      </c>
      <c r="L60" s="31">
        <v>549234.71</v>
      </c>
      <c r="M60" s="52">
        <v>0</v>
      </c>
      <c r="N60" s="52">
        <v>0</v>
      </c>
      <c r="O60" s="36">
        <f t="shared" si="13"/>
        <v>1125464.13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288218.04</v>
      </c>
      <c r="N61" s="52">
        <v>0</v>
      </c>
      <c r="O61" s="36">
        <f t="shared" si="13"/>
        <v>288218.04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135042.01</v>
      </c>
      <c r="O62" s="55">
        <f t="shared" si="13"/>
        <v>135042.01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2021-08-26T21:32:47Z</dcterms:modified>
  <cp:category/>
  <cp:version/>
  <cp:contentType/>
  <cp:contentStatus/>
</cp:coreProperties>
</file>