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<sst xmlns="http://schemas.openxmlformats.org/spreadsheetml/2006/main" count="80" uniqueCount="77">
  <si>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</si>
  <si>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</si>
  <si>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</si>
  <si>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</si>
  <si>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</si>
  <si>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</si>
  <si>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</si>
  <si>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</si>
  <si>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</si>
  <si>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</si>
  <si>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</si>
  <si>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</si>
  <si>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</si>
  <si>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</si>
  <si>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</si>
  <si>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</si>
  <si>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</si>
  <si>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</si>
  <si>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</si>
  <si>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</si>
  <si>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</si>
  <si>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</si>
  <si>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</si>
  <si>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</si>
  <si>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</si>
  <si>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</si>
  <si>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</si>
  <si>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</si>
  <si>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</si>
  <si>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</si>
  <si>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</si>
  <si>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</si>
  <si>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</si>
  <si>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</si>
  <si>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</si>
  <si>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</si>
  <si>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</si>
  <si>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</si>
  <si>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</si>
  <si>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</si>
  <si>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</si>
  <si>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</si>
  <si>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</si>
  <si>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</si>
  <si>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</si>
  <si>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</si>
  <si>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</si>
  <si>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</si>
  <si>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</si>
  <si>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</si>
  <si>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</si>
  <si>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</si>
  <si>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</si>
  <si>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</si>
  <si>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</si>
  <si>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</si>
  <si>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</si>
  <si>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</si>
  <si>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</si>
  <si>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</si>
  <si>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</si>
  <si>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</si>
  <si>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</si>
  <si>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</si>
  <si>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</si>
  <si>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</si>
  <si>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</si>
  <si>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</si>
  <si>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</si>
  <si>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</si>
  <si>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</si>
  <si>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</si>
  <si>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</si>
  <si>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19/08/21 - VENCIMENTO 26/08/21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</si>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</sst>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320393</v>
      </c>
      <c r="C7" s="9">
        <f t="shared" si="0"/>
        <v>228801</v>
      </c>
      <c r="D7" s="9">
        <f t="shared" si="0"/>
        <v>243190</v>
      </c>
      <c r="E7" s="9">
        <f t="shared" si="0"/>
        <v>53435</v>
      </c>
      <c r="F7" s="9">
        <f t="shared" si="0"/>
        <v>177855</v>
      </c>
      <c r="G7" s="9">
        <f t="shared" si="0"/>
        <v>291051</v>
      </c>
      <c r="H7" s="9">
        <f t="shared" si="0"/>
        <v>44189</v>
      </c>
      <c r="I7" s="9">
        <f t="shared" si="0"/>
        <v>225618</v>
      </c>
      <c r="J7" s="9">
        <f t="shared" si="0"/>
        <v>206974</v>
      </c>
      <c r="K7" s="9">
        <f t="shared" si="0"/>
        <v>290721</v>
      </c>
      <c r="L7" s="9">
        <f t="shared" si="0"/>
        <v>220347</v>
      </c>
      <c r="M7" s="9">
        <f t="shared" si="0"/>
        <v>106776</v>
      </c>
      <c r="N7" s="9">
        <f t="shared" si="0"/>
        <v>67945</v>
      </c>
      <c r="O7" s="9">
        <f t="shared" si="0"/>
        <v>2477295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14314</v>
      </c>
      <c r="C8" s="11">
        <f t="shared" si="1"/>
        <v>14243</v>
      </c>
      <c r="D8" s="11">
        <f t="shared" si="1"/>
        <v>10181</v>
      </c>
      <c r="E8" s="11">
        <f t="shared" si="1"/>
        <v>2044</v>
      </c>
      <c r="F8" s="11">
        <f t="shared" si="1"/>
        <v>7235</v>
      </c>
      <c r="G8" s="11">
        <f t="shared" si="1"/>
        <v>11390</v>
      </c>
      <c r="H8" s="11">
        <f t="shared" si="1"/>
        <v>2415</v>
      </c>
      <c r="I8" s="11">
        <f t="shared" si="1"/>
        <v>14033</v>
      </c>
      <c r="J8" s="11">
        <f t="shared" si="1"/>
        <v>11041</v>
      </c>
      <c r="K8" s="11">
        <f t="shared" si="1"/>
        <v>9078</v>
      </c>
      <c r="L8" s="11">
        <f t="shared" si="1"/>
        <v>7484</v>
      </c>
      <c r="M8" s="11">
        <f t="shared" si="1"/>
        <v>4293</v>
      </c>
      <c r="N8" s="11">
        <f t="shared" si="1"/>
        <v>3859</v>
      </c>
      <c r="O8" s="11">
        <f t="shared" si="1"/>
        <v>111610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14314</v>
      </c>
      <c r="C9" s="11">
        <v>14243</v>
      </c>
      <c r="D9" s="11">
        <v>10181</v>
      </c>
      <c r="E9" s="11">
        <v>2044</v>
      </c>
      <c r="F9" s="11">
        <v>7235</v>
      </c>
      <c r="G9" s="11">
        <v>11390</v>
      </c>
      <c r="H9" s="11">
        <v>2407</v>
      </c>
      <c r="I9" s="11">
        <v>14033</v>
      </c>
      <c r="J9" s="11">
        <v>11041</v>
      </c>
      <c r="K9" s="11">
        <v>9070</v>
      </c>
      <c r="L9" s="11">
        <v>7484</v>
      </c>
      <c r="M9" s="11">
        <v>4289</v>
      </c>
      <c r="N9" s="11">
        <v>3859</v>
      </c>
      <c r="O9" s="11">
        <f>SUM(B9:N9)</f>
        <v>111590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8</v>
      </c>
      <c r="L10" s="13">
        <v>0</v>
      </c>
      <c r="M10" s="13">
        <v>4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306079</v>
      </c>
      <c r="C11" s="13">
        <v>214558</v>
      </c>
      <c r="D11" s="13">
        <v>233009</v>
      </c>
      <c r="E11" s="13">
        <v>51391</v>
      </c>
      <c r="F11" s="13">
        <v>170620</v>
      </c>
      <c r="G11" s="13">
        <v>279661</v>
      </c>
      <c r="H11" s="13">
        <v>41774</v>
      </c>
      <c r="I11" s="13">
        <v>211585</v>
      </c>
      <c r="J11" s="13">
        <v>195933</v>
      </c>
      <c r="K11" s="13">
        <v>281643</v>
      </c>
      <c r="L11" s="13">
        <v>212863</v>
      </c>
      <c r="M11" s="13">
        <v>102483</v>
      </c>
      <c r="N11" s="13">
        <v>64086</v>
      </c>
      <c r="O11" s="11">
        <f>SUM(B11:N11)</f>
        <v>2365685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1.373412478566411</v>
      </c>
      <c r="C15" s="19">
        <v>1.41456222565762</v>
      </c>
      <c r="D15" s="19">
        <v>1.415637418588085</v>
      </c>
      <c r="E15" s="19">
        <v>1.048766569816841</v>
      </c>
      <c r="F15" s="19">
        <v>1.731417304341651</v>
      </c>
      <c r="G15" s="19">
        <v>1.735360228180914</v>
      </c>
      <c r="H15" s="19">
        <v>1.846576135079494</v>
      </c>
      <c r="I15" s="19">
        <v>1.415902794085262</v>
      </c>
      <c r="J15" s="19">
        <v>1.467472242288794</v>
      </c>
      <c r="K15" s="19">
        <v>1.332319774540201</v>
      </c>
      <c r="L15" s="19">
        <v>1.451040936029654</v>
      </c>
      <c r="M15" s="19">
        <v>1.429634697935932</v>
      </c>
      <c r="N15" s="19">
        <v>1.370423851400567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1062764.6099999999</v>
      </c>
      <c r="C17" s="24">
        <f aca="true" t="shared" si="2" ref="C17:N17">C18+C19+C20+C21+C22+C23+C24+C25</f>
        <v>796085.0199999999</v>
      </c>
      <c r="D17" s="24">
        <f t="shared" si="2"/>
        <v>732670.84</v>
      </c>
      <c r="E17" s="24">
        <f t="shared" si="2"/>
        <v>207698.78000000006</v>
      </c>
      <c r="F17" s="24">
        <f t="shared" si="2"/>
        <v>761899.77</v>
      </c>
      <c r="G17" s="24">
        <f t="shared" si="2"/>
        <v>1028145.73</v>
      </c>
      <c r="H17" s="24">
        <f t="shared" si="2"/>
        <v>218113.06</v>
      </c>
      <c r="I17" s="24">
        <f t="shared" si="2"/>
        <v>779541.8</v>
      </c>
      <c r="J17" s="24">
        <f t="shared" si="2"/>
        <v>735526.46</v>
      </c>
      <c r="K17" s="24">
        <f t="shared" si="2"/>
        <v>907251.31</v>
      </c>
      <c r="L17" s="24">
        <f t="shared" si="2"/>
        <v>854563.46</v>
      </c>
      <c r="M17" s="24">
        <f t="shared" si="2"/>
        <v>472558.06</v>
      </c>
      <c r="N17" s="24">
        <f t="shared" si="2"/>
        <v>257034.84</v>
      </c>
      <c r="O17" s="24">
        <f>O18+O19+O20+O21+O22+O23+O24+O25</f>
        <v>8813853.739999998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720659.97</v>
      </c>
      <c r="C18" s="30">
        <f t="shared" si="3"/>
        <v>531527.6</v>
      </c>
      <c r="D18" s="30">
        <f t="shared" si="3"/>
        <v>495329.39</v>
      </c>
      <c r="E18" s="30">
        <f t="shared" si="3"/>
        <v>186188.91</v>
      </c>
      <c r="F18" s="30">
        <f t="shared" si="3"/>
        <v>419737.8</v>
      </c>
      <c r="G18" s="30">
        <f t="shared" si="3"/>
        <v>564638.94</v>
      </c>
      <c r="H18" s="30">
        <f t="shared" si="3"/>
        <v>114948.85</v>
      </c>
      <c r="I18" s="30">
        <f t="shared" si="3"/>
        <v>519959.24</v>
      </c>
      <c r="J18" s="30">
        <f t="shared" si="3"/>
        <v>480096.89</v>
      </c>
      <c r="K18" s="30">
        <f t="shared" si="3"/>
        <v>637870.95</v>
      </c>
      <c r="L18" s="30">
        <f t="shared" si="3"/>
        <v>550250.53</v>
      </c>
      <c r="M18" s="30">
        <f t="shared" si="3"/>
        <v>308027.4</v>
      </c>
      <c r="N18" s="30">
        <f t="shared" si="3"/>
        <v>177132.62</v>
      </c>
      <c r="O18" s="30">
        <f aca="true" t="shared" si="4" ref="O18:O25">SUM(B18:N18)</f>
        <v>5706369.090000001</v>
      </c>
    </row>
    <row r="19" spans="1:23" ht="18.75" customHeight="1">
      <c r="A19" s="26" t="s">
        <v>35</v>
      </c>
      <c r="B19" s="30">
        <f>IF(B15&lt;&gt;0,ROUND((B15-1)*B18,2),0)</f>
        <v>269103.43</v>
      </c>
      <c r="C19" s="30">
        <f aca="true" t="shared" si="5" ref="C19:N19">IF(C15&lt;&gt;0,ROUND((C15-1)*C18,2),0)</f>
        <v>220351.26</v>
      </c>
      <c r="D19" s="30">
        <f t="shared" si="5"/>
        <v>205877.43</v>
      </c>
      <c r="E19" s="30">
        <f t="shared" si="5"/>
        <v>9079.79</v>
      </c>
      <c r="F19" s="30">
        <f t="shared" si="5"/>
        <v>307003.49</v>
      </c>
      <c r="G19" s="30">
        <f t="shared" si="5"/>
        <v>415213.02</v>
      </c>
      <c r="H19" s="30">
        <f t="shared" si="5"/>
        <v>97312.95</v>
      </c>
      <c r="I19" s="30">
        <f t="shared" si="5"/>
        <v>216252.5</v>
      </c>
      <c r="J19" s="30">
        <f t="shared" si="5"/>
        <v>224431.97</v>
      </c>
      <c r="K19" s="30">
        <f t="shared" si="5"/>
        <v>211977.13</v>
      </c>
      <c r="L19" s="30">
        <f t="shared" si="5"/>
        <v>248185.51</v>
      </c>
      <c r="M19" s="30">
        <f t="shared" si="5"/>
        <v>132339.26</v>
      </c>
      <c r="N19" s="30">
        <f t="shared" si="5"/>
        <v>65614.15</v>
      </c>
      <c r="O19" s="30">
        <f t="shared" si="4"/>
        <v>2622741.889999999</v>
      </c>
      <c r="W19" s="62"/>
    </row>
    <row r="20" spans="1:15" ht="18.75" customHeight="1">
      <c r="A20" s="26" t="s">
        <v>36</v>
      </c>
      <c r="B20" s="30">
        <v>37962.26</v>
      </c>
      <c r="C20" s="30">
        <v>27715.59</v>
      </c>
      <c r="D20" s="30">
        <v>18726.48</v>
      </c>
      <c r="E20" s="30">
        <v>7136.64</v>
      </c>
      <c r="F20" s="30">
        <v>20009.64</v>
      </c>
      <c r="G20" s="30">
        <v>28056.82</v>
      </c>
      <c r="H20" s="30">
        <v>3959.22</v>
      </c>
      <c r="I20" s="30">
        <v>18911.3</v>
      </c>
      <c r="J20" s="30">
        <v>24745.73</v>
      </c>
      <c r="K20" s="30">
        <v>33315.98</v>
      </c>
      <c r="L20" s="30">
        <v>32903.58</v>
      </c>
      <c r="M20" s="30">
        <v>14583.31</v>
      </c>
      <c r="N20" s="30">
        <v>8532.3</v>
      </c>
      <c r="O20" s="30">
        <f t="shared" si="4"/>
        <v>276558.85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-1359.36</v>
      </c>
      <c r="E23" s="30">
        <v>-638.46</v>
      </c>
      <c r="F23" s="30">
        <v>-384.2</v>
      </c>
      <c r="G23" s="30">
        <v>-82.94</v>
      </c>
      <c r="H23" s="30">
        <v>-723.51</v>
      </c>
      <c r="I23" s="30">
        <v>0</v>
      </c>
      <c r="J23" s="30">
        <v>-1980.94</v>
      </c>
      <c r="K23" s="30">
        <v>-335.95</v>
      </c>
      <c r="L23" s="30">
        <v>-374.7</v>
      </c>
      <c r="M23" s="30">
        <v>0</v>
      </c>
      <c r="N23" s="30">
        <v>0</v>
      </c>
      <c r="O23" s="30">
        <f t="shared" si="4"/>
        <v>-5880.0599999999995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-62981.6</v>
      </c>
      <c r="C27" s="30">
        <f>+C28+C30+C42+C43+C46-C47</f>
        <v>-64609.6</v>
      </c>
      <c r="D27" s="30">
        <f t="shared" si="6"/>
        <v>-48371.090000000004</v>
      </c>
      <c r="E27" s="30">
        <f t="shared" si="6"/>
        <v>-8993.6</v>
      </c>
      <c r="F27" s="30">
        <f t="shared" si="6"/>
        <v>-31834</v>
      </c>
      <c r="G27" s="30">
        <f t="shared" si="6"/>
        <v>-50116</v>
      </c>
      <c r="H27" s="30">
        <f t="shared" si="6"/>
        <v>-33034.46</v>
      </c>
      <c r="I27" s="30">
        <f t="shared" si="6"/>
        <v>-62141.2</v>
      </c>
      <c r="J27" s="30">
        <f t="shared" si="6"/>
        <v>-48580.4</v>
      </c>
      <c r="K27" s="30">
        <f t="shared" si="6"/>
        <v>-39908</v>
      </c>
      <c r="L27" s="30">
        <f t="shared" si="6"/>
        <v>-32929.6</v>
      </c>
      <c r="M27" s="30">
        <f t="shared" si="6"/>
        <v>-21643.6</v>
      </c>
      <c r="N27" s="30">
        <f t="shared" si="6"/>
        <v>-16979.6</v>
      </c>
      <c r="O27" s="30">
        <f t="shared" si="6"/>
        <v>-522122.74999999994</v>
      </c>
    </row>
    <row r="28" spans="1:15" ht="18.75" customHeight="1">
      <c r="A28" s="26" t="s">
        <v>40</v>
      </c>
      <c r="B28" s="31">
        <f>+B29</f>
        <v>-62981.6</v>
      </c>
      <c r="C28" s="31">
        <f>+C29</f>
        <v>-62669.2</v>
      </c>
      <c r="D28" s="31">
        <f aca="true" t="shared" si="7" ref="D28:O28">+D29</f>
        <v>-44796.4</v>
      </c>
      <c r="E28" s="31">
        <f t="shared" si="7"/>
        <v>-8993.6</v>
      </c>
      <c r="F28" s="31">
        <f t="shared" si="7"/>
        <v>-31834</v>
      </c>
      <c r="G28" s="31">
        <f t="shared" si="7"/>
        <v>-50116</v>
      </c>
      <c r="H28" s="31">
        <f t="shared" si="7"/>
        <v>-10590.8</v>
      </c>
      <c r="I28" s="31">
        <f t="shared" si="7"/>
        <v>-61745.2</v>
      </c>
      <c r="J28" s="31">
        <f t="shared" si="7"/>
        <v>-48580.4</v>
      </c>
      <c r="K28" s="31">
        <f t="shared" si="7"/>
        <v>-39908</v>
      </c>
      <c r="L28" s="31">
        <f t="shared" si="7"/>
        <v>-32929.6</v>
      </c>
      <c r="M28" s="31">
        <f t="shared" si="7"/>
        <v>-18871.6</v>
      </c>
      <c r="N28" s="31">
        <f t="shared" si="7"/>
        <v>-16979.6</v>
      </c>
      <c r="O28" s="31">
        <f t="shared" si="7"/>
        <v>-490995.99999999994</v>
      </c>
    </row>
    <row r="29" spans="1:26" ht="18.75" customHeight="1">
      <c r="A29" s="27" t="s">
        <v>41</v>
      </c>
      <c r="B29" s="16">
        <f>ROUND((-B9)*$G$3,2)</f>
        <v>-62981.6</v>
      </c>
      <c r="C29" s="16">
        <f aca="true" t="shared" si="8" ref="C29:N29">ROUND((-C9)*$G$3,2)</f>
        <v>-62669.2</v>
      </c>
      <c r="D29" s="16">
        <f t="shared" si="8"/>
        <v>-44796.4</v>
      </c>
      <c r="E29" s="16">
        <f t="shared" si="8"/>
        <v>-8993.6</v>
      </c>
      <c r="F29" s="16">
        <f t="shared" si="8"/>
        <v>-31834</v>
      </c>
      <c r="G29" s="16">
        <f t="shared" si="8"/>
        <v>-50116</v>
      </c>
      <c r="H29" s="16">
        <f t="shared" si="8"/>
        <v>-10590.8</v>
      </c>
      <c r="I29" s="16">
        <f t="shared" si="8"/>
        <v>-61745.2</v>
      </c>
      <c r="J29" s="16">
        <f t="shared" si="8"/>
        <v>-48580.4</v>
      </c>
      <c r="K29" s="16">
        <f t="shared" si="8"/>
        <v>-39908</v>
      </c>
      <c r="L29" s="16">
        <f t="shared" si="8"/>
        <v>-32929.6</v>
      </c>
      <c r="M29" s="16">
        <f t="shared" si="8"/>
        <v>-18871.6</v>
      </c>
      <c r="N29" s="16">
        <f t="shared" si="8"/>
        <v>-16979.6</v>
      </c>
      <c r="O29" s="32">
        <f aca="true" t="shared" si="9" ref="O29:O47">SUM(B29:N29)</f>
        <v>-490995.99999999994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-1940.4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-21374.91</v>
      </c>
      <c r="I30" s="31">
        <f t="shared" si="10"/>
        <v>-396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-2772</v>
      </c>
      <c r="N30" s="31">
        <f t="shared" si="10"/>
        <v>0</v>
      </c>
      <c r="O30" s="31">
        <f t="shared" si="10"/>
        <v>-26483.309999999998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-1940.4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-396</v>
      </c>
      <c r="J32" s="33">
        <v>0</v>
      </c>
      <c r="K32" s="33">
        <v>0</v>
      </c>
      <c r="L32" s="33">
        <v>0</v>
      </c>
      <c r="M32" s="33">
        <v>-2772</v>
      </c>
      <c r="N32" s="33">
        <v>0</v>
      </c>
      <c r="O32" s="33">
        <f t="shared" si="9"/>
        <v>-5108.4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-21374.91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-21374.91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-3574.69</v>
      </c>
      <c r="E42" s="35">
        <v>0</v>
      </c>
      <c r="F42" s="35">
        <v>0</v>
      </c>
      <c r="G42" s="35">
        <v>0</v>
      </c>
      <c r="H42" s="35">
        <v>-1068.75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-4643.4400000000005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999783.0099999999</v>
      </c>
      <c r="C45" s="36">
        <f t="shared" si="11"/>
        <v>731475.4199999999</v>
      </c>
      <c r="D45" s="36">
        <f t="shared" si="11"/>
        <v>684299.75</v>
      </c>
      <c r="E45" s="36">
        <f t="shared" si="11"/>
        <v>198705.18000000005</v>
      </c>
      <c r="F45" s="36">
        <f t="shared" si="11"/>
        <v>730065.77</v>
      </c>
      <c r="G45" s="36">
        <f t="shared" si="11"/>
        <v>978029.73</v>
      </c>
      <c r="H45" s="36">
        <f t="shared" si="11"/>
        <v>185078.6</v>
      </c>
      <c r="I45" s="36">
        <f t="shared" si="11"/>
        <v>717400.6000000001</v>
      </c>
      <c r="J45" s="36">
        <f t="shared" si="11"/>
        <v>686946.0599999999</v>
      </c>
      <c r="K45" s="36">
        <f t="shared" si="11"/>
        <v>867343.31</v>
      </c>
      <c r="L45" s="36">
        <f t="shared" si="11"/>
        <v>821633.86</v>
      </c>
      <c r="M45" s="36">
        <f t="shared" si="11"/>
        <v>450914.46</v>
      </c>
      <c r="N45" s="36">
        <f t="shared" si="11"/>
        <v>240055.24</v>
      </c>
      <c r="O45" s="36">
        <f>SUM(B45:N45)</f>
        <v>8291730.989999998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 s="43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999783.01</v>
      </c>
      <c r="C51" s="51">
        <f t="shared" si="12"/>
        <v>731475.43</v>
      </c>
      <c r="D51" s="51">
        <f t="shared" si="12"/>
        <v>684299.75</v>
      </c>
      <c r="E51" s="51">
        <f t="shared" si="12"/>
        <v>198705.19</v>
      </c>
      <c r="F51" s="51">
        <f t="shared" si="12"/>
        <v>730065.77</v>
      </c>
      <c r="G51" s="51">
        <f t="shared" si="12"/>
        <v>978029.73</v>
      </c>
      <c r="H51" s="51">
        <f t="shared" si="12"/>
        <v>185078.6</v>
      </c>
      <c r="I51" s="51">
        <f t="shared" si="12"/>
        <v>717400.6</v>
      </c>
      <c r="J51" s="51">
        <f t="shared" si="12"/>
        <v>686946.06</v>
      </c>
      <c r="K51" s="51">
        <f t="shared" si="12"/>
        <v>867343.3</v>
      </c>
      <c r="L51" s="51">
        <f t="shared" si="12"/>
        <v>821633.86</v>
      </c>
      <c r="M51" s="51">
        <f t="shared" si="12"/>
        <v>450914.47</v>
      </c>
      <c r="N51" s="51">
        <f t="shared" si="12"/>
        <v>240055.23</v>
      </c>
      <c r="O51" s="36">
        <f t="shared" si="12"/>
        <v>8291731.000000001</v>
      </c>
      <c r="Q51"/>
    </row>
    <row r="52" spans="1:18" ht="18.75" customHeight="1">
      <c r="A52" s="26" t="s">
        <v>57</v>
      </c>
      <c r="B52" s="51">
        <v>824562.59</v>
      </c>
      <c r="C52" s="51">
        <v>534116.92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1358679.51</v>
      </c>
      <c r="P52"/>
      <c r="Q52"/>
      <c r="R52" s="43"/>
    </row>
    <row r="53" spans="1:16" ht="18.75" customHeight="1">
      <c r="A53" s="26" t="s">
        <v>58</v>
      </c>
      <c r="B53" s="51">
        <v>175220.42</v>
      </c>
      <c r="C53" s="51">
        <v>197358.51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372578.93000000005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684299.75</v>
      </c>
      <c r="E54" s="52">
        <v>0</v>
      </c>
      <c r="F54" s="52">
        <v>0</v>
      </c>
      <c r="G54" s="52">
        <v>0</v>
      </c>
      <c r="H54" s="51">
        <v>185078.6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869378.35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198705.19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198705.19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730065.77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730065.77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978029.73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978029.73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717400.6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717400.6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686946.06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686946.06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867343.3</v>
      </c>
      <c r="L60" s="31">
        <v>821633.86</v>
      </c>
      <c r="M60" s="52">
        <v>0</v>
      </c>
      <c r="N60" s="52">
        <v>0</v>
      </c>
      <c r="O60" s="36">
        <f t="shared" si="13"/>
        <v>1688977.1600000001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450914.47</v>
      </c>
      <c r="N61" s="52">
        <v>0</v>
      </c>
      <c r="O61" s="36">
        <f t="shared" si="13"/>
        <v>450914.47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240055.23</v>
      </c>
      <c r="O62" s="55">
        <f t="shared" si="13"/>
        <v>240055.23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2021-08-25T15:53:01Z</dcterms:modified>
  <cp:category/>
  <cp:version/>
  <cp:contentType/>
  <cp:contentStatus/>
</cp:coreProperties>
</file>