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<sst xmlns="http://schemas.openxmlformats.org/spreadsheetml/2006/main" count="80" uniqueCount="77">
  <si>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</si>
  <si>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</si>
  <si>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</si>
  <si>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</si>
  <si>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</si>
  <si>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</si>
  <si>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</si>
  <si>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</si>
  <si>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</si>
  <si>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</si>
  <si>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</si>
  <si>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</si>
  <si>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</si>
  <si>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</si>
  <si>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</si>
  <si>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</si>
  <si>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</si>
  <si>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</si>
  <si>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</si>
  <si>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</si>
  <si>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</si>
  <si>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</si>
  <si>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</si>
  <si>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</si>
  <si>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</si>
  <si>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</si>
  <si>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</si>
  <si>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</si>
  <si>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</si>
  <si>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</si>
  <si>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</si>
  <si>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</si>
  <si>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</si>
  <si>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</si>
  <si>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</si>
  <si>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</si>
  <si>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</si>
  <si>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</si>
  <si>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</si>
  <si>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</si>
  <si>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</si>
  <si>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</si>
  <si>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</si>
  <si>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</si>
  <si>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</si>
  <si>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</si>
  <si>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</si>
  <si>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</si>
  <si>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</si>
  <si>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</si>
  <si>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</si>
  <si>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</si>
  <si>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</si>
  <si>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</si>
  <si>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</si>
  <si>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</si>
  <si>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</si>
  <si>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</si>
  <si>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</si>
  <si>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</si>
  <si>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</si>
  <si>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</si>
  <si>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</si>
  <si>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</si>
  <si>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</si>
  <si>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</si>
  <si>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</si>
  <si>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</si>
  <si>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</si>
  <si>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</si>
  <si>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</si>
  <si>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</si>
  <si>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</si>
  <si>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17/08/21 - VENCIMENTO 24/08/21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</si>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</sst>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320661</v>
      </c>
      <c r="C7" s="9">
        <f t="shared" si="0"/>
        <v>229696</v>
      </c>
      <c r="D7" s="9">
        <f t="shared" si="0"/>
        <v>245393</v>
      </c>
      <c r="E7" s="9">
        <f t="shared" si="0"/>
        <v>51750</v>
      </c>
      <c r="F7" s="9">
        <f t="shared" si="0"/>
        <v>172550</v>
      </c>
      <c r="G7" s="9">
        <f t="shared" si="0"/>
        <v>292373</v>
      </c>
      <c r="H7" s="9">
        <f t="shared" si="0"/>
        <v>44345</v>
      </c>
      <c r="I7" s="9">
        <f t="shared" si="0"/>
        <v>226574</v>
      </c>
      <c r="J7" s="9">
        <f t="shared" si="0"/>
        <v>205779</v>
      </c>
      <c r="K7" s="9">
        <f t="shared" si="0"/>
        <v>295245</v>
      </c>
      <c r="L7" s="9">
        <f t="shared" si="0"/>
        <v>219141</v>
      </c>
      <c r="M7" s="9">
        <f t="shared" si="0"/>
        <v>104855</v>
      </c>
      <c r="N7" s="9">
        <f t="shared" si="0"/>
        <v>66538</v>
      </c>
      <c r="O7" s="9">
        <f t="shared" si="0"/>
        <v>2474900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14652</v>
      </c>
      <c r="C8" s="11">
        <f t="shared" si="1"/>
        <v>14627</v>
      </c>
      <c r="D8" s="11">
        <f t="shared" si="1"/>
        <v>10663</v>
      </c>
      <c r="E8" s="11">
        <f t="shared" si="1"/>
        <v>2029</v>
      </c>
      <c r="F8" s="11">
        <f t="shared" si="1"/>
        <v>7281</v>
      </c>
      <c r="G8" s="11">
        <f t="shared" si="1"/>
        <v>11876</v>
      </c>
      <c r="H8" s="11">
        <f t="shared" si="1"/>
        <v>2444</v>
      </c>
      <c r="I8" s="11">
        <f t="shared" si="1"/>
        <v>14207</v>
      </c>
      <c r="J8" s="11">
        <f t="shared" si="1"/>
        <v>11453</v>
      </c>
      <c r="K8" s="11">
        <f t="shared" si="1"/>
        <v>9556</v>
      </c>
      <c r="L8" s="11">
        <f t="shared" si="1"/>
        <v>7868</v>
      </c>
      <c r="M8" s="11">
        <f t="shared" si="1"/>
        <v>4339</v>
      </c>
      <c r="N8" s="11">
        <f t="shared" si="1"/>
        <v>3861</v>
      </c>
      <c r="O8" s="11">
        <f t="shared" si="1"/>
        <v>114856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14652</v>
      </c>
      <c r="C9" s="11">
        <v>14627</v>
      </c>
      <c r="D9" s="11">
        <v>10663</v>
      </c>
      <c r="E9" s="11">
        <v>2029</v>
      </c>
      <c r="F9" s="11">
        <v>7281</v>
      </c>
      <c r="G9" s="11">
        <v>11876</v>
      </c>
      <c r="H9" s="11">
        <v>2442</v>
      </c>
      <c r="I9" s="11">
        <v>14206</v>
      </c>
      <c r="J9" s="11">
        <v>11453</v>
      </c>
      <c r="K9" s="11">
        <v>9543</v>
      </c>
      <c r="L9" s="11">
        <v>7868</v>
      </c>
      <c r="M9" s="11">
        <v>4332</v>
      </c>
      <c r="N9" s="11">
        <v>3861</v>
      </c>
      <c r="O9" s="11">
        <f>SUM(B9:N9)</f>
        <v>114833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13</v>
      </c>
      <c r="L10" s="13">
        <v>0</v>
      </c>
      <c r="M10" s="13">
        <v>7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306009</v>
      </c>
      <c r="C11" s="13">
        <v>215069</v>
      </c>
      <c r="D11" s="13">
        <v>234730</v>
      </c>
      <c r="E11" s="13">
        <v>49721</v>
      </c>
      <c r="F11" s="13">
        <v>165269</v>
      </c>
      <c r="G11" s="13">
        <v>280497</v>
      </c>
      <c r="H11" s="13">
        <v>41901</v>
      </c>
      <c r="I11" s="13">
        <v>212367</v>
      </c>
      <c r="J11" s="13">
        <v>194326</v>
      </c>
      <c r="K11" s="13">
        <v>285689</v>
      </c>
      <c r="L11" s="13">
        <v>211273</v>
      </c>
      <c r="M11" s="13">
        <v>100516</v>
      </c>
      <c r="N11" s="13">
        <v>62677</v>
      </c>
      <c r="O11" s="11">
        <f>SUM(B11:N11)</f>
        <v>2360044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1.372241250747368</v>
      </c>
      <c r="C15" s="19">
        <v>1.409927374645561</v>
      </c>
      <c r="D15" s="19">
        <v>1.425054182924014</v>
      </c>
      <c r="E15" s="19">
        <v>1.058981656351451</v>
      </c>
      <c r="F15" s="19">
        <v>1.7795837554398</v>
      </c>
      <c r="G15" s="19">
        <v>1.731901943074669</v>
      </c>
      <c r="H15" s="19">
        <v>1.939586131531853</v>
      </c>
      <c r="I15" s="19">
        <v>1.410896064167945</v>
      </c>
      <c r="J15" s="19">
        <v>1.4390226954794</v>
      </c>
      <c r="K15" s="19">
        <v>1.314898557692972</v>
      </c>
      <c r="L15" s="19">
        <v>1.453877419365596</v>
      </c>
      <c r="M15" s="19">
        <v>1.451465954902197</v>
      </c>
      <c r="N15" s="19">
        <v>1.395029019537672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1062903.54</v>
      </c>
      <c r="C17" s="24">
        <f aca="true" t="shared" si="2" ref="C17:N17">C18+C19+C20+C21+C22+C23+C24+C25</f>
        <v>796700.1900000001</v>
      </c>
      <c r="D17" s="24">
        <f t="shared" si="2"/>
        <v>744568.82</v>
      </c>
      <c r="E17" s="24">
        <f t="shared" si="2"/>
        <v>203022.36000000004</v>
      </c>
      <c r="F17" s="24">
        <f t="shared" si="2"/>
        <v>760131.08</v>
      </c>
      <c r="G17" s="24">
        <f t="shared" si="2"/>
        <v>1030688.8400000001</v>
      </c>
      <c r="H17" s="24">
        <f t="shared" si="2"/>
        <v>230188.03</v>
      </c>
      <c r="I17" s="24">
        <f t="shared" si="2"/>
        <v>779605.73</v>
      </c>
      <c r="J17" s="24">
        <f t="shared" si="2"/>
        <v>716820.84</v>
      </c>
      <c r="K17" s="24">
        <f t="shared" si="2"/>
        <v>909291.3000000002</v>
      </c>
      <c r="L17" s="24">
        <f t="shared" si="2"/>
        <v>851350.12</v>
      </c>
      <c r="M17" s="24">
        <f t="shared" si="2"/>
        <v>471273.26999999996</v>
      </c>
      <c r="N17" s="24">
        <f t="shared" si="2"/>
        <v>256099.81</v>
      </c>
      <c r="O17" s="24">
        <f>O18+O19+O20+O21+O22+O23+O24+O25</f>
        <v>8812643.93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721262.79</v>
      </c>
      <c r="C18" s="30">
        <f t="shared" si="3"/>
        <v>533606.78</v>
      </c>
      <c r="D18" s="30">
        <f t="shared" si="3"/>
        <v>499816.46</v>
      </c>
      <c r="E18" s="30">
        <f t="shared" si="3"/>
        <v>180317.7</v>
      </c>
      <c r="F18" s="30">
        <f t="shared" si="3"/>
        <v>407218</v>
      </c>
      <c r="G18" s="30">
        <f t="shared" si="3"/>
        <v>567203.62</v>
      </c>
      <c r="H18" s="30">
        <f t="shared" si="3"/>
        <v>115354.65</v>
      </c>
      <c r="I18" s="30">
        <f t="shared" si="3"/>
        <v>522162.44</v>
      </c>
      <c r="J18" s="30">
        <f t="shared" si="3"/>
        <v>477324.97</v>
      </c>
      <c r="K18" s="30">
        <f t="shared" si="3"/>
        <v>647797.05</v>
      </c>
      <c r="L18" s="30">
        <f t="shared" si="3"/>
        <v>547238.91</v>
      </c>
      <c r="M18" s="30">
        <f t="shared" si="3"/>
        <v>302485.7</v>
      </c>
      <c r="N18" s="30">
        <f t="shared" si="3"/>
        <v>173464.57</v>
      </c>
      <c r="O18" s="30">
        <f aca="true" t="shared" si="4" ref="O18:O25">SUM(B18:N18)</f>
        <v>5695253.640000001</v>
      </c>
    </row>
    <row r="19" spans="1:23" ht="18.75" customHeight="1">
      <c r="A19" s="26" t="s">
        <v>35</v>
      </c>
      <c r="B19" s="30">
        <f>IF(B15&lt;&gt;0,ROUND((B15-1)*B18,2),0)</f>
        <v>268483.76</v>
      </c>
      <c r="C19" s="30">
        <f aca="true" t="shared" si="5" ref="C19:N19">IF(C15&lt;&gt;0,ROUND((C15-1)*C18,2),0)</f>
        <v>218740.03</v>
      </c>
      <c r="D19" s="30">
        <f t="shared" si="5"/>
        <v>212449.08</v>
      </c>
      <c r="E19" s="30">
        <f t="shared" si="5"/>
        <v>10635.44</v>
      </c>
      <c r="F19" s="30">
        <f t="shared" si="5"/>
        <v>317460.54</v>
      </c>
      <c r="G19" s="30">
        <f t="shared" si="5"/>
        <v>415137.43</v>
      </c>
      <c r="H19" s="30">
        <f t="shared" si="5"/>
        <v>108385.63</v>
      </c>
      <c r="I19" s="30">
        <f t="shared" si="5"/>
        <v>214554.49</v>
      </c>
      <c r="J19" s="30">
        <f t="shared" si="5"/>
        <v>209556.49</v>
      </c>
      <c r="K19" s="30">
        <f t="shared" si="5"/>
        <v>203990.36</v>
      </c>
      <c r="L19" s="30">
        <f t="shared" si="5"/>
        <v>248379.38</v>
      </c>
      <c r="M19" s="30">
        <f t="shared" si="5"/>
        <v>136562</v>
      </c>
      <c r="N19" s="30">
        <f t="shared" si="5"/>
        <v>68523.54</v>
      </c>
      <c r="O19" s="30">
        <f t="shared" si="4"/>
        <v>2632858.1699999995</v>
      </c>
      <c r="W19" s="62"/>
    </row>
    <row r="20" spans="1:15" ht="18.75" customHeight="1">
      <c r="A20" s="26" t="s">
        <v>36</v>
      </c>
      <c r="B20" s="30">
        <v>38118.04</v>
      </c>
      <c r="C20" s="30">
        <v>27862.81</v>
      </c>
      <c r="D20" s="30">
        <v>19112.62</v>
      </c>
      <c r="E20" s="30">
        <v>6917.66</v>
      </c>
      <c r="F20" s="30">
        <v>20226.86</v>
      </c>
      <c r="G20" s="30">
        <v>28027.9</v>
      </c>
      <c r="H20" s="30">
        <v>4073.37</v>
      </c>
      <c r="I20" s="30">
        <v>18470.04</v>
      </c>
      <c r="J20" s="30">
        <v>24449.41</v>
      </c>
      <c r="K20" s="30">
        <v>33416.64</v>
      </c>
      <c r="L20" s="30">
        <v>32582.93</v>
      </c>
      <c r="M20" s="30">
        <v>14617.48</v>
      </c>
      <c r="N20" s="30">
        <v>8355.93</v>
      </c>
      <c r="O20" s="30">
        <f t="shared" si="4"/>
        <v>276231.69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-906.24</v>
      </c>
      <c r="E23" s="30">
        <v>-780.34</v>
      </c>
      <c r="F23" s="30">
        <v>-307.36</v>
      </c>
      <c r="G23" s="30">
        <v>0</v>
      </c>
      <c r="H23" s="30">
        <v>-241.17</v>
      </c>
      <c r="I23" s="30">
        <v>0</v>
      </c>
      <c r="J23" s="30">
        <v>-2742.84</v>
      </c>
      <c r="K23" s="30">
        <v>-335.95</v>
      </c>
      <c r="L23" s="30">
        <v>-449.64</v>
      </c>
      <c r="M23" s="30">
        <v>0</v>
      </c>
      <c r="N23" s="30">
        <v>0</v>
      </c>
      <c r="O23" s="30">
        <f t="shared" si="4"/>
        <v>-5763.540000000001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-64468.8</v>
      </c>
      <c r="C27" s="30">
        <f>+C28+C30+C42+C43+C46-C47</f>
        <v>-64358.8</v>
      </c>
      <c r="D27" s="30">
        <f t="shared" si="6"/>
        <v>-50551.38</v>
      </c>
      <c r="E27" s="30">
        <f t="shared" si="6"/>
        <v>-8927.6</v>
      </c>
      <c r="F27" s="30">
        <f t="shared" si="6"/>
        <v>-32036.4</v>
      </c>
      <c r="G27" s="30">
        <f t="shared" si="6"/>
        <v>-52254.4</v>
      </c>
      <c r="H27" s="30">
        <f t="shared" si="6"/>
        <v>-34456.32</v>
      </c>
      <c r="I27" s="30">
        <f t="shared" si="6"/>
        <v>-62506.4</v>
      </c>
      <c r="J27" s="30">
        <f t="shared" si="6"/>
        <v>-50393.2</v>
      </c>
      <c r="K27" s="30">
        <f t="shared" si="6"/>
        <v>-41989.2</v>
      </c>
      <c r="L27" s="30">
        <f t="shared" si="6"/>
        <v>-34619.2</v>
      </c>
      <c r="M27" s="30">
        <f t="shared" si="6"/>
        <v>-19060.8</v>
      </c>
      <c r="N27" s="30">
        <f t="shared" si="6"/>
        <v>-16988.4</v>
      </c>
      <c r="O27" s="30">
        <f t="shared" si="6"/>
        <v>-532610.9000000001</v>
      </c>
    </row>
    <row r="28" spans="1:15" ht="18.75" customHeight="1">
      <c r="A28" s="26" t="s">
        <v>40</v>
      </c>
      <c r="B28" s="31">
        <f>+B29</f>
        <v>-64468.8</v>
      </c>
      <c r="C28" s="31">
        <f>+C29</f>
        <v>-64358.8</v>
      </c>
      <c r="D28" s="31">
        <f aca="true" t="shared" si="7" ref="D28:O28">+D29</f>
        <v>-46917.2</v>
      </c>
      <c r="E28" s="31">
        <f t="shared" si="7"/>
        <v>-8927.6</v>
      </c>
      <c r="F28" s="31">
        <f t="shared" si="7"/>
        <v>-32036.4</v>
      </c>
      <c r="G28" s="31">
        <f t="shared" si="7"/>
        <v>-52254.4</v>
      </c>
      <c r="H28" s="31">
        <f t="shared" si="7"/>
        <v>-10744.8</v>
      </c>
      <c r="I28" s="31">
        <f t="shared" si="7"/>
        <v>-62506.4</v>
      </c>
      <c r="J28" s="31">
        <f t="shared" si="7"/>
        <v>-50393.2</v>
      </c>
      <c r="K28" s="31">
        <f t="shared" si="7"/>
        <v>-41989.2</v>
      </c>
      <c r="L28" s="31">
        <f t="shared" si="7"/>
        <v>-34619.2</v>
      </c>
      <c r="M28" s="31">
        <f t="shared" si="7"/>
        <v>-19060.8</v>
      </c>
      <c r="N28" s="31">
        <f t="shared" si="7"/>
        <v>-16988.4</v>
      </c>
      <c r="O28" s="31">
        <f t="shared" si="7"/>
        <v>-505265.20000000007</v>
      </c>
    </row>
    <row r="29" spans="1:26" ht="18.75" customHeight="1">
      <c r="A29" s="27" t="s">
        <v>41</v>
      </c>
      <c r="B29" s="16">
        <f>ROUND((-B9)*$G$3,2)</f>
        <v>-64468.8</v>
      </c>
      <c r="C29" s="16">
        <f aca="true" t="shared" si="8" ref="C29:N29">ROUND((-C9)*$G$3,2)</f>
        <v>-64358.8</v>
      </c>
      <c r="D29" s="16">
        <f t="shared" si="8"/>
        <v>-46917.2</v>
      </c>
      <c r="E29" s="16">
        <f t="shared" si="8"/>
        <v>-8927.6</v>
      </c>
      <c r="F29" s="16">
        <f t="shared" si="8"/>
        <v>-32036.4</v>
      </c>
      <c r="G29" s="16">
        <f t="shared" si="8"/>
        <v>-52254.4</v>
      </c>
      <c r="H29" s="16">
        <f t="shared" si="8"/>
        <v>-10744.8</v>
      </c>
      <c r="I29" s="16">
        <f t="shared" si="8"/>
        <v>-62506.4</v>
      </c>
      <c r="J29" s="16">
        <f t="shared" si="8"/>
        <v>-50393.2</v>
      </c>
      <c r="K29" s="16">
        <f t="shared" si="8"/>
        <v>-41989.2</v>
      </c>
      <c r="L29" s="16">
        <f t="shared" si="8"/>
        <v>-34619.2</v>
      </c>
      <c r="M29" s="16">
        <f t="shared" si="8"/>
        <v>-19060.8</v>
      </c>
      <c r="N29" s="16">
        <f t="shared" si="8"/>
        <v>-16988.4</v>
      </c>
      <c r="O29" s="32">
        <f aca="true" t="shared" si="9" ref="O29:O47">SUM(B29:N29)</f>
        <v>-505265.20000000007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-22582.4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-22582.4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-22582.4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-22582.4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-3634.18</v>
      </c>
      <c r="E42" s="35">
        <v>0</v>
      </c>
      <c r="F42" s="35">
        <v>0</v>
      </c>
      <c r="G42" s="35">
        <v>0</v>
      </c>
      <c r="H42" s="35">
        <v>-1129.12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-4763.299999999999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998434.74</v>
      </c>
      <c r="C45" s="36">
        <f t="shared" si="11"/>
        <v>732341.39</v>
      </c>
      <c r="D45" s="36">
        <f t="shared" si="11"/>
        <v>694017.44</v>
      </c>
      <c r="E45" s="36">
        <f t="shared" si="11"/>
        <v>194094.76000000004</v>
      </c>
      <c r="F45" s="36">
        <f t="shared" si="11"/>
        <v>728094.6799999999</v>
      </c>
      <c r="G45" s="36">
        <f t="shared" si="11"/>
        <v>978434.4400000001</v>
      </c>
      <c r="H45" s="36">
        <f t="shared" si="11"/>
        <v>195731.71</v>
      </c>
      <c r="I45" s="36">
        <f t="shared" si="11"/>
        <v>717099.33</v>
      </c>
      <c r="J45" s="36">
        <f t="shared" si="11"/>
        <v>666427.64</v>
      </c>
      <c r="K45" s="36">
        <f t="shared" si="11"/>
        <v>867302.1000000002</v>
      </c>
      <c r="L45" s="36">
        <f t="shared" si="11"/>
        <v>816730.92</v>
      </c>
      <c r="M45" s="36">
        <f t="shared" si="11"/>
        <v>452212.47</v>
      </c>
      <c r="N45" s="36">
        <f t="shared" si="11"/>
        <v>239111.41</v>
      </c>
      <c r="O45" s="36">
        <f>SUM(B45:N45)</f>
        <v>8280033.03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998434.74</v>
      </c>
      <c r="C51" s="51">
        <f t="shared" si="12"/>
        <v>732341.38</v>
      </c>
      <c r="D51" s="51">
        <f t="shared" si="12"/>
        <v>694017.44</v>
      </c>
      <c r="E51" s="51">
        <f t="shared" si="12"/>
        <v>194094.76</v>
      </c>
      <c r="F51" s="51">
        <f t="shared" si="12"/>
        <v>728094.68</v>
      </c>
      <c r="G51" s="51">
        <f t="shared" si="12"/>
        <v>978434.44</v>
      </c>
      <c r="H51" s="51">
        <f t="shared" si="12"/>
        <v>195731.71</v>
      </c>
      <c r="I51" s="51">
        <f t="shared" si="12"/>
        <v>717099.33</v>
      </c>
      <c r="J51" s="51">
        <f t="shared" si="12"/>
        <v>666427.64</v>
      </c>
      <c r="K51" s="51">
        <f t="shared" si="12"/>
        <v>867302.1</v>
      </c>
      <c r="L51" s="51">
        <f t="shared" si="12"/>
        <v>816730.92</v>
      </c>
      <c r="M51" s="51">
        <f t="shared" si="12"/>
        <v>452212.47</v>
      </c>
      <c r="N51" s="51">
        <f t="shared" si="12"/>
        <v>239111.4</v>
      </c>
      <c r="O51" s="36">
        <f t="shared" si="12"/>
        <v>8280033.010000001</v>
      </c>
      <c r="Q51"/>
    </row>
    <row r="52" spans="1:18" ht="18.75" customHeight="1">
      <c r="A52" s="26" t="s">
        <v>57</v>
      </c>
      <c r="B52" s="51">
        <v>823458.62</v>
      </c>
      <c r="C52" s="51">
        <v>534744.73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1358203.35</v>
      </c>
      <c r="P52"/>
      <c r="Q52"/>
      <c r="R52" s="43"/>
    </row>
    <row r="53" spans="1:16" ht="18.75" customHeight="1">
      <c r="A53" s="26" t="s">
        <v>58</v>
      </c>
      <c r="B53" s="51">
        <v>174976.12</v>
      </c>
      <c r="C53" s="51">
        <v>197596.65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372572.77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694017.44</v>
      </c>
      <c r="E54" s="52">
        <v>0</v>
      </c>
      <c r="F54" s="52">
        <v>0</v>
      </c>
      <c r="G54" s="52">
        <v>0</v>
      </c>
      <c r="H54" s="51">
        <v>195731.71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889749.1499999999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194094.76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194094.76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728094.68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728094.68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978434.44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978434.44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717099.33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717099.33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666427.64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666427.64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867302.1</v>
      </c>
      <c r="L60" s="31">
        <v>816730.92</v>
      </c>
      <c r="M60" s="52">
        <v>0</v>
      </c>
      <c r="N60" s="52">
        <v>0</v>
      </c>
      <c r="O60" s="36">
        <f t="shared" si="13"/>
        <v>1684033.02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452212.47</v>
      </c>
      <c r="N61" s="52">
        <v>0</v>
      </c>
      <c r="O61" s="36">
        <f t="shared" si="13"/>
        <v>452212.47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239111.4</v>
      </c>
      <c r="O62" s="55">
        <f t="shared" si="13"/>
        <v>239111.4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2021-08-23T14:46:24Z</dcterms:modified>
  <cp:category/>
  <cp:version/>
  <cp:contentType/>
  <cp:contentStatus/>
</cp:coreProperties>
</file>