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<sst xmlns="http://schemas.openxmlformats.org/spreadsheetml/2006/main" count="80" uniqueCount="77">
  <si>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</si>
  <si>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</si>
  <si>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</si>
  <si>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</si>
  <si>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</si>
  <si>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</si>
  <si>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</si>
  <si>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</si>
  <si>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</si>
  <si>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</si>
  <si>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</si>
  <si>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</si>
  <si>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</si>
  <si>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</si>
  <si>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</si>
  <si>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</si>
  <si>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</si>
  <si>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</si>
  <si>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</si>
  <si>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</si>
  <si>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</si>
  <si>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</si>
  <si>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</si>
  <si>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</si>
  <si>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</si>
  <si>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</si>
  <si>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</si>
  <si>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</si>
  <si>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</si>
  <si>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</si>
  <si>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</si>
  <si>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</si>
  <si>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</si>
  <si>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</si>
  <si>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</si>
  <si>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</si>
  <si>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</si>
  <si>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</si>
  <si>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</si>
  <si>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</si>
  <si>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</si>
  <si>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</si>
  <si>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</si>
  <si>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</si>
  <si>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</si>
  <si>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</si>
  <si>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</si>
  <si>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</si>
  <si>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</si>
  <si>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</si>
  <si>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</si>
  <si>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</si>
  <si>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</si>
  <si>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</si>
  <si>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</si>
  <si>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</si>
  <si>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</si>
  <si>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</si>
  <si>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</si>
  <si>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</si>
  <si>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</si>
  <si>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</si>
  <si>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</si>
  <si>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</si>
  <si>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</si>
  <si>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</si>
  <si>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</si>
  <si>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</si>
  <si>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</si>
  <si>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</si>
  <si>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</si>
  <si>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</si>
  <si>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</si>
  <si>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16/08/21 - VENCIMENTO 23/08/21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</si>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</sst>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302828</v>
      </c>
      <c r="C7" s="9">
        <f t="shared" si="0"/>
        <v>219272</v>
      </c>
      <c r="D7" s="9">
        <f t="shared" si="0"/>
        <v>233932</v>
      </c>
      <c r="E7" s="9">
        <f t="shared" si="0"/>
        <v>51196</v>
      </c>
      <c r="F7" s="9">
        <f t="shared" si="0"/>
        <v>168178</v>
      </c>
      <c r="G7" s="9">
        <f t="shared" si="0"/>
        <v>274422</v>
      </c>
      <c r="H7" s="9">
        <f t="shared" si="0"/>
        <v>42128</v>
      </c>
      <c r="I7" s="9">
        <f t="shared" si="0"/>
        <v>207033</v>
      </c>
      <c r="J7" s="9">
        <f t="shared" si="0"/>
        <v>193034</v>
      </c>
      <c r="K7" s="9">
        <f t="shared" si="0"/>
        <v>280118</v>
      </c>
      <c r="L7" s="9">
        <f t="shared" si="0"/>
        <v>208229</v>
      </c>
      <c r="M7" s="9">
        <f t="shared" si="0"/>
        <v>99734</v>
      </c>
      <c r="N7" s="9">
        <f t="shared" si="0"/>
        <v>63625</v>
      </c>
      <c r="O7" s="9">
        <f t="shared" si="0"/>
        <v>2343729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15366</v>
      </c>
      <c r="C8" s="11">
        <f t="shared" si="1"/>
        <v>15122</v>
      </c>
      <c r="D8" s="11">
        <f t="shared" si="1"/>
        <v>11218</v>
      </c>
      <c r="E8" s="11">
        <f t="shared" si="1"/>
        <v>2311</v>
      </c>
      <c r="F8" s="11">
        <f t="shared" si="1"/>
        <v>7822</v>
      </c>
      <c r="G8" s="11">
        <f t="shared" si="1"/>
        <v>12316</v>
      </c>
      <c r="H8" s="11">
        <f t="shared" si="1"/>
        <v>2544</v>
      </c>
      <c r="I8" s="11">
        <f t="shared" si="1"/>
        <v>13579</v>
      </c>
      <c r="J8" s="11">
        <f t="shared" si="1"/>
        <v>11533</v>
      </c>
      <c r="K8" s="11">
        <f t="shared" si="1"/>
        <v>10067</v>
      </c>
      <c r="L8" s="11">
        <f t="shared" si="1"/>
        <v>7963</v>
      </c>
      <c r="M8" s="11">
        <f t="shared" si="1"/>
        <v>4301</v>
      </c>
      <c r="N8" s="11">
        <f t="shared" si="1"/>
        <v>4111</v>
      </c>
      <c r="O8" s="11">
        <f t="shared" si="1"/>
        <v>118253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15366</v>
      </c>
      <c r="C9" s="11">
        <v>15122</v>
      </c>
      <c r="D9" s="11">
        <v>11218</v>
      </c>
      <c r="E9" s="11">
        <v>2311</v>
      </c>
      <c r="F9" s="11">
        <v>7822</v>
      </c>
      <c r="G9" s="11">
        <v>12316</v>
      </c>
      <c r="H9" s="11">
        <v>2539</v>
      </c>
      <c r="I9" s="11">
        <v>13577</v>
      </c>
      <c r="J9" s="11">
        <v>11533</v>
      </c>
      <c r="K9" s="11">
        <v>10055</v>
      </c>
      <c r="L9" s="11">
        <v>7963</v>
      </c>
      <c r="M9" s="11">
        <v>4294</v>
      </c>
      <c r="N9" s="11">
        <v>4111</v>
      </c>
      <c r="O9" s="11">
        <f>SUM(B9:N9)</f>
        <v>118227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2</v>
      </c>
      <c r="J10" s="13">
        <v>0</v>
      </c>
      <c r="K10" s="13">
        <v>12</v>
      </c>
      <c r="L10" s="13">
        <v>0</v>
      </c>
      <c r="M10" s="13">
        <v>7</v>
      </c>
      <c r="N10" s="13">
        <v>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287462</v>
      </c>
      <c r="C11" s="13">
        <v>204150</v>
      </c>
      <c r="D11" s="13">
        <v>222714</v>
      </c>
      <c r="E11" s="13">
        <v>48885</v>
      </c>
      <c r="F11" s="13">
        <v>160356</v>
      </c>
      <c r="G11" s="13">
        <v>262106</v>
      </c>
      <c r="H11" s="13">
        <v>39584</v>
      </c>
      <c r="I11" s="13">
        <v>193454</v>
      </c>
      <c r="J11" s="13">
        <v>181501</v>
      </c>
      <c r="K11" s="13">
        <v>270051</v>
      </c>
      <c r="L11" s="13">
        <v>200266</v>
      </c>
      <c r="M11" s="13">
        <v>95433</v>
      </c>
      <c r="N11" s="13">
        <v>59514</v>
      </c>
      <c r="O11" s="11">
        <f>SUM(B11:N11)</f>
        <v>2225476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1.438380570383567</v>
      </c>
      <c r="C15" s="19">
        <v>1.465449410109699</v>
      </c>
      <c r="D15" s="19">
        <v>1.447610058415251</v>
      </c>
      <c r="E15" s="19">
        <v>1.087041496137811</v>
      </c>
      <c r="F15" s="19">
        <v>1.778764430466924</v>
      </c>
      <c r="G15" s="19">
        <v>1.819532945448</v>
      </c>
      <c r="H15" s="19">
        <v>2.027141765220419</v>
      </c>
      <c r="I15" s="19">
        <v>1.520450983152483</v>
      </c>
      <c r="J15" s="19">
        <v>1.505973952550872</v>
      </c>
      <c r="K15" s="19">
        <v>1.371243028032185</v>
      </c>
      <c r="L15" s="19">
        <v>1.513959874500609</v>
      </c>
      <c r="M15" s="19">
        <v>1.513574977380292</v>
      </c>
      <c r="N15" s="19">
        <v>1.449335128646565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1052611.44</v>
      </c>
      <c r="C17" s="24">
        <f aca="true" t="shared" si="2" ref="C17:N17">C18+C19+C20+C21+C22+C23+C24+C25</f>
        <v>790562</v>
      </c>
      <c r="D17" s="24">
        <f t="shared" si="2"/>
        <v>721174.54</v>
      </c>
      <c r="E17" s="24">
        <f t="shared" si="2"/>
        <v>206470.83000000005</v>
      </c>
      <c r="F17" s="24">
        <f t="shared" si="2"/>
        <v>740726.9799999999</v>
      </c>
      <c r="G17" s="24">
        <f t="shared" si="2"/>
        <v>1016448.7000000001</v>
      </c>
      <c r="H17" s="24">
        <f t="shared" si="2"/>
        <v>228705.2</v>
      </c>
      <c r="I17" s="24">
        <f t="shared" si="2"/>
        <v>768258.84</v>
      </c>
      <c r="J17" s="24">
        <f t="shared" si="2"/>
        <v>703967.1999999998</v>
      </c>
      <c r="K17" s="24">
        <f t="shared" si="2"/>
        <v>900077.2700000001</v>
      </c>
      <c r="L17" s="24">
        <f t="shared" si="2"/>
        <v>842894.8099999999</v>
      </c>
      <c r="M17" s="24">
        <f t="shared" si="2"/>
        <v>467837.04</v>
      </c>
      <c r="N17" s="24">
        <f t="shared" si="2"/>
        <v>254687.76000000004</v>
      </c>
      <c r="O17" s="24">
        <f>O18+O19+O20+O21+O22+O23+O24+O25</f>
        <v>8694422.609999998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681151.02</v>
      </c>
      <c r="C18" s="30">
        <f t="shared" si="3"/>
        <v>509390.78</v>
      </c>
      <c r="D18" s="30">
        <f t="shared" si="3"/>
        <v>476472.7</v>
      </c>
      <c r="E18" s="30">
        <f t="shared" si="3"/>
        <v>178387.34</v>
      </c>
      <c r="F18" s="30">
        <f t="shared" si="3"/>
        <v>396900.08</v>
      </c>
      <c r="G18" s="30">
        <f t="shared" si="3"/>
        <v>532378.68</v>
      </c>
      <c r="H18" s="30">
        <f t="shared" si="3"/>
        <v>109587.57</v>
      </c>
      <c r="I18" s="30">
        <f t="shared" si="3"/>
        <v>477128.25</v>
      </c>
      <c r="J18" s="30">
        <f t="shared" si="3"/>
        <v>447761.67</v>
      </c>
      <c r="K18" s="30">
        <f t="shared" si="3"/>
        <v>614606.9</v>
      </c>
      <c r="L18" s="30">
        <f t="shared" si="3"/>
        <v>519989.46</v>
      </c>
      <c r="M18" s="30">
        <f t="shared" si="3"/>
        <v>287712.64</v>
      </c>
      <c r="N18" s="30">
        <f t="shared" si="3"/>
        <v>165870.38</v>
      </c>
      <c r="O18" s="30">
        <f aca="true" t="shared" si="4" ref="O18:O25">SUM(B18:N18)</f>
        <v>5397337.47</v>
      </c>
    </row>
    <row r="19" spans="1:23" ht="18.75" customHeight="1">
      <c r="A19" s="26" t="s">
        <v>35</v>
      </c>
      <c r="B19" s="30">
        <f>IF(B15&lt;&gt;0,ROUND((B15-1)*B18,2),0)</f>
        <v>298603.37</v>
      </c>
      <c r="C19" s="30">
        <f aca="true" t="shared" si="5" ref="C19:N19">IF(C15&lt;&gt;0,ROUND((C15-1)*C18,2),0)</f>
        <v>237095.64</v>
      </c>
      <c r="D19" s="30">
        <f t="shared" si="5"/>
        <v>213273.97</v>
      </c>
      <c r="E19" s="30">
        <f t="shared" si="5"/>
        <v>15527.1</v>
      </c>
      <c r="F19" s="30">
        <f t="shared" si="5"/>
        <v>309091.66</v>
      </c>
      <c r="G19" s="30">
        <f t="shared" si="5"/>
        <v>436301.87</v>
      </c>
      <c r="H19" s="30">
        <f t="shared" si="5"/>
        <v>112561.97</v>
      </c>
      <c r="I19" s="30">
        <f t="shared" si="5"/>
        <v>248321.87</v>
      </c>
      <c r="J19" s="30">
        <f t="shared" si="5"/>
        <v>226555.74</v>
      </c>
      <c r="K19" s="30">
        <f t="shared" si="5"/>
        <v>228168.53</v>
      </c>
      <c r="L19" s="30">
        <f t="shared" si="5"/>
        <v>267253.72</v>
      </c>
      <c r="M19" s="30">
        <f t="shared" si="5"/>
        <v>147762.01</v>
      </c>
      <c r="N19" s="30">
        <f t="shared" si="5"/>
        <v>74531.39</v>
      </c>
      <c r="O19" s="30">
        <f t="shared" si="4"/>
        <v>2815048.8399999994</v>
      </c>
      <c r="W19" s="62"/>
    </row>
    <row r="20" spans="1:15" ht="18.75" customHeight="1">
      <c r="A20" s="26" t="s">
        <v>36</v>
      </c>
      <c r="B20" s="30">
        <v>37818.1</v>
      </c>
      <c r="C20" s="30">
        <v>27585.01</v>
      </c>
      <c r="D20" s="30">
        <v>19067.93</v>
      </c>
      <c r="E20" s="30">
        <v>7262.95</v>
      </c>
      <c r="F20" s="30">
        <v>20201.12</v>
      </c>
      <c r="G20" s="30">
        <v>27614.14</v>
      </c>
      <c r="H20" s="30">
        <v>4181.28</v>
      </c>
      <c r="I20" s="30">
        <v>18389.96</v>
      </c>
      <c r="J20" s="30">
        <v>24388.39</v>
      </c>
      <c r="K20" s="30">
        <v>33281.78</v>
      </c>
      <c r="L20" s="30">
        <v>32577.67</v>
      </c>
      <c r="M20" s="30">
        <v>14754.3</v>
      </c>
      <c r="N20" s="30">
        <v>8530.22</v>
      </c>
      <c r="O20" s="30">
        <f t="shared" si="4"/>
        <v>275652.85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-1736.96</v>
      </c>
      <c r="E23" s="30">
        <v>-638.46</v>
      </c>
      <c r="F23" s="30">
        <v>-998.92</v>
      </c>
      <c r="G23" s="30">
        <v>-165.88</v>
      </c>
      <c r="H23" s="30">
        <v>-241.17</v>
      </c>
      <c r="I23" s="30">
        <v>0</v>
      </c>
      <c r="J23" s="30">
        <v>-2971.41</v>
      </c>
      <c r="K23" s="30">
        <v>-403.14</v>
      </c>
      <c r="L23" s="30">
        <v>-524.58</v>
      </c>
      <c r="M23" s="30">
        <v>0</v>
      </c>
      <c r="N23" s="30">
        <v>0</v>
      </c>
      <c r="O23" s="30">
        <f t="shared" si="4"/>
        <v>-7680.52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-67610.4</v>
      </c>
      <c r="C27" s="30">
        <f>+C28+C30+C42+C43+C46-C47</f>
        <v>-66536.8</v>
      </c>
      <c r="D27" s="30">
        <f t="shared" si="6"/>
        <v>-52876.409999999996</v>
      </c>
      <c r="E27" s="30">
        <f t="shared" si="6"/>
        <v>-10168.4</v>
      </c>
      <c r="F27" s="30">
        <f t="shared" si="6"/>
        <v>-34416.8</v>
      </c>
      <c r="G27" s="30">
        <f t="shared" si="6"/>
        <v>-54190.4</v>
      </c>
      <c r="H27" s="30">
        <f t="shared" si="6"/>
        <v>-34727.43</v>
      </c>
      <c r="I27" s="30">
        <f t="shared" si="6"/>
        <v>-59738.8</v>
      </c>
      <c r="J27" s="30">
        <f t="shared" si="6"/>
        <v>-50745.2</v>
      </c>
      <c r="K27" s="30">
        <f t="shared" si="6"/>
        <v>-44242</v>
      </c>
      <c r="L27" s="30">
        <f t="shared" si="6"/>
        <v>-35037.2</v>
      </c>
      <c r="M27" s="30">
        <f t="shared" si="6"/>
        <v>-18893.6</v>
      </c>
      <c r="N27" s="30">
        <f t="shared" si="6"/>
        <v>-18088.4</v>
      </c>
      <c r="O27" s="30">
        <f t="shared" si="6"/>
        <v>-547271.8400000001</v>
      </c>
    </row>
    <row r="28" spans="1:15" ht="18.75" customHeight="1">
      <c r="A28" s="26" t="s">
        <v>40</v>
      </c>
      <c r="B28" s="31">
        <f>+B29</f>
        <v>-67610.4</v>
      </c>
      <c r="C28" s="31">
        <f>+C29</f>
        <v>-66536.8</v>
      </c>
      <c r="D28" s="31">
        <f aca="true" t="shared" si="7" ref="D28:O28">+D29</f>
        <v>-49359.2</v>
      </c>
      <c r="E28" s="31">
        <f t="shared" si="7"/>
        <v>-10168.4</v>
      </c>
      <c r="F28" s="31">
        <f t="shared" si="7"/>
        <v>-34416.8</v>
      </c>
      <c r="G28" s="31">
        <f t="shared" si="7"/>
        <v>-54190.4</v>
      </c>
      <c r="H28" s="31">
        <f t="shared" si="7"/>
        <v>-11171.6</v>
      </c>
      <c r="I28" s="31">
        <f t="shared" si="7"/>
        <v>-59738.8</v>
      </c>
      <c r="J28" s="31">
        <f t="shared" si="7"/>
        <v>-50745.2</v>
      </c>
      <c r="K28" s="31">
        <f t="shared" si="7"/>
        <v>-44242</v>
      </c>
      <c r="L28" s="31">
        <f t="shared" si="7"/>
        <v>-35037.2</v>
      </c>
      <c r="M28" s="31">
        <f t="shared" si="7"/>
        <v>-18893.6</v>
      </c>
      <c r="N28" s="31">
        <f t="shared" si="7"/>
        <v>-18088.4</v>
      </c>
      <c r="O28" s="31">
        <f t="shared" si="7"/>
        <v>-520198.80000000005</v>
      </c>
    </row>
    <row r="29" spans="1:26" ht="18.75" customHeight="1">
      <c r="A29" s="27" t="s">
        <v>41</v>
      </c>
      <c r="B29" s="16">
        <f>ROUND((-B9)*$G$3,2)</f>
        <v>-67610.4</v>
      </c>
      <c r="C29" s="16">
        <f aca="true" t="shared" si="8" ref="C29:N29">ROUND((-C9)*$G$3,2)</f>
        <v>-66536.8</v>
      </c>
      <c r="D29" s="16">
        <f t="shared" si="8"/>
        <v>-49359.2</v>
      </c>
      <c r="E29" s="16">
        <f t="shared" si="8"/>
        <v>-10168.4</v>
      </c>
      <c r="F29" s="16">
        <f t="shared" si="8"/>
        <v>-34416.8</v>
      </c>
      <c r="G29" s="16">
        <f t="shared" si="8"/>
        <v>-54190.4</v>
      </c>
      <c r="H29" s="16">
        <f t="shared" si="8"/>
        <v>-11171.6</v>
      </c>
      <c r="I29" s="16">
        <f t="shared" si="8"/>
        <v>-59738.8</v>
      </c>
      <c r="J29" s="16">
        <f t="shared" si="8"/>
        <v>-50745.2</v>
      </c>
      <c r="K29" s="16">
        <f t="shared" si="8"/>
        <v>-44242</v>
      </c>
      <c r="L29" s="16">
        <f t="shared" si="8"/>
        <v>-35037.2</v>
      </c>
      <c r="M29" s="16">
        <f t="shared" si="8"/>
        <v>-18893.6</v>
      </c>
      <c r="N29" s="16">
        <f t="shared" si="8"/>
        <v>-18088.4</v>
      </c>
      <c r="O29" s="32">
        <f aca="true" t="shared" si="9" ref="O29:O47">SUM(B29:N29)</f>
        <v>-520198.80000000005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-22434.12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-22434.12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-22434.12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-22434.12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-3517.21</v>
      </c>
      <c r="E42" s="35">
        <v>0</v>
      </c>
      <c r="F42" s="35">
        <v>0</v>
      </c>
      <c r="G42" s="35">
        <v>0</v>
      </c>
      <c r="H42" s="35">
        <v>-1121.71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-4638.92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985001.0399999999</v>
      </c>
      <c r="C45" s="36">
        <f t="shared" si="11"/>
        <v>724025.2</v>
      </c>
      <c r="D45" s="36">
        <f t="shared" si="11"/>
        <v>668298.13</v>
      </c>
      <c r="E45" s="36">
        <f t="shared" si="11"/>
        <v>196302.43000000005</v>
      </c>
      <c r="F45" s="36">
        <f t="shared" si="11"/>
        <v>706310.1799999998</v>
      </c>
      <c r="G45" s="36">
        <f t="shared" si="11"/>
        <v>962258.3</v>
      </c>
      <c r="H45" s="36">
        <f t="shared" si="11"/>
        <v>193977.77000000002</v>
      </c>
      <c r="I45" s="36">
        <f t="shared" si="11"/>
        <v>708520.0399999999</v>
      </c>
      <c r="J45" s="36">
        <f t="shared" si="11"/>
        <v>653221.9999999999</v>
      </c>
      <c r="K45" s="36">
        <f t="shared" si="11"/>
        <v>855835.2700000001</v>
      </c>
      <c r="L45" s="36">
        <f t="shared" si="11"/>
        <v>807857.61</v>
      </c>
      <c r="M45" s="36">
        <f t="shared" si="11"/>
        <v>448943.44</v>
      </c>
      <c r="N45" s="36">
        <f t="shared" si="11"/>
        <v>236599.36000000004</v>
      </c>
      <c r="O45" s="36">
        <f>SUM(B45:N45)</f>
        <v>8147150.7700000005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985001.05</v>
      </c>
      <c r="C51" s="51">
        <f t="shared" si="12"/>
        <v>724025.21</v>
      </c>
      <c r="D51" s="51">
        <f t="shared" si="12"/>
        <v>668298.13</v>
      </c>
      <c r="E51" s="51">
        <f t="shared" si="12"/>
        <v>196302.43</v>
      </c>
      <c r="F51" s="51">
        <f t="shared" si="12"/>
        <v>706310.18</v>
      </c>
      <c r="G51" s="51">
        <f t="shared" si="12"/>
        <v>962258.3</v>
      </c>
      <c r="H51" s="51">
        <f t="shared" si="12"/>
        <v>193977.76</v>
      </c>
      <c r="I51" s="51">
        <f t="shared" si="12"/>
        <v>708520.04</v>
      </c>
      <c r="J51" s="51">
        <f t="shared" si="12"/>
        <v>653222</v>
      </c>
      <c r="K51" s="51">
        <f t="shared" si="12"/>
        <v>855835.28</v>
      </c>
      <c r="L51" s="51">
        <f t="shared" si="12"/>
        <v>807857.61</v>
      </c>
      <c r="M51" s="51">
        <f t="shared" si="12"/>
        <v>448943.45</v>
      </c>
      <c r="N51" s="51">
        <f t="shared" si="12"/>
        <v>236599.35</v>
      </c>
      <c r="O51" s="36">
        <f t="shared" si="12"/>
        <v>8147150.79</v>
      </c>
      <c r="Q51"/>
    </row>
    <row r="52" spans="1:18" ht="18.75" customHeight="1">
      <c r="A52" s="26" t="s">
        <v>57</v>
      </c>
      <c r="B52" s="51">
        <v>812459.12</v>
      </c>
      <c r="C52" s="51">
        <v>528715.51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1341174.63</v>
      </c>
      <c r="P52"/>
      <c r="Q52"/>
      <c r="R52" s="43"/>
    </row>
    <row r="53" spans="1:16" ht="18.75" customHeight="1">
      <c r="A53" s="26" t="s">
        <v>58</v>
      </c>
      <c r="B53" s="51">
        <v>172541.93</v>
      </c>
      <c r="C53" s="51">
        <v>195309.7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367851.63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668298.13</v>
      </c>
      <c r="E54" s="52">
        <v>0</v>
      </c>
      <c r="F54" s="52">
        <v>0</v>
      </c>
      <c r="G54" s="52">
        <v>0</v>
      </c>
      <c r="H54" s="51">
        <v>193977.76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862275.89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196302.43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196302.43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706310.18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706310.18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962258.3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962258.3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708520.04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708520.04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653222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653222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855835.28</v>
      </c>
      <c r="L60" s="31">
        <v>807857.61</v>
      </c>
      <c r="M60" s="52">
        <v>0</v>
      </c>
      <c r="N60" s="52">
        <v>0</v>
      </c>
      <c r="O60" s="36">
        <f t="shared" si="13"/>
        <v>1663692.8900000001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448943.45</v>
      </c>
      <c r="N61" s="52">
        <v>0</v>
      </c>
      <c r="O61" s="36">
        <f t="shared" si="13"/>
        <v>448943.45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236599.35</v>
      </c>
      <c r="O62" s="55">
        <f t="shared" si="13"/>
        <v>236599.35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2021-08-20T14:39:23Z</dcterms:modified>
  <cp:category/>
  <cp:version/>
  <cp:contentType/>
  <cp:contentStatus/>
</cp:coreProperties>
</file>