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<sst xmlns="http://schemas.openxmlformats.org/spreadsheetml/2006/main" count="80" uniqueCount="77">
  <si>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</si>
  <si>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</si>
  <si>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</si>
  <si>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</si>
  <si>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</si>
  <si>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</si>
  <si>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</si>
  <si>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</si>
  <si>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</si>
  <si>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</si>
  <si>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</si>
  <si>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</si>
  <si>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</si>
  <si>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</si>
  <si>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</si>
  <si>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</si>
  <si>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</si>
  <si>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</si>
  <si>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</si>
  <si>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</si>
  <si>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</si>
  <si>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</si>
  <si>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</si>
  <si>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</si>
  <si>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</si>
  <si>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</si>
  <si>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</si>
  <si>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</si>
  <si>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</si>
  <si>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</si>
  <si>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</si>
  <si>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</si>
  <si>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</si>
  <si>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</si>
  <si>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</si>
  <si>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</si>
  <si>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</si>
  <si>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</si>
  <si>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</si>
  <si>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</si>
  <si>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</si>
  <si>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</si>
  <si>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</si>
  <si>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</si>
  <si>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</si>
  <si>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</si>
  <si>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</si>
  <si>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</si>
  <si>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</si>
  <si>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</si>
  <si>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</si>
  <si>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</si>
  <si>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</si>
  <si>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</si>
  <si>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</si>
  <si>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</si>
  <si>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</si>
  <si>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</si>
  <si>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</si>
  <si>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</si>
  <si>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</si>
  <si>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</si>
  <si>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</si>
  <si>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</si>
  <si>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</si>
  <si>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</si>
  <si>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</si>
  <si>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</si>
  <si>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</si>
  <si>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</si>
  <si>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</si>
  <si>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</si>
  <si>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</si>
  <si>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15/08/21 - VENCIMENTO 20/08/21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</si>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</sst>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116301</v>
      </c>
      <c r="C7" s="9">
        <f t="shared" si="0"/>
        <v>80449</v>
      </c>
      <c r="D7" s="9">
        <f t="shared" si="0"/>
        <v>88803</v>
      </c>
      <c r="E7" s="9">
        <f t="shared" si="0"/>
        <v>16445</v>
      </c>
      <c r="F7" s="9">
        <f t="shared" si="0"/>
        <v>66995</v>
      </c>
      <c r="G7" s="9">
        <f t="shared" si="0"/>
        <v>93303</v>
      </c>
      <c r="H7" s="9">
        <f t="shared" si="0"/>
        <v>10032</v>
      </c>
      <c r="I7" s="9">
        <f t="shared" si="0"/>
        <v>71996</v>
      </c>
      <c r="J7" s="9">
        <f t="shared" si="0"/>
        <v>74586</v>
      </c>
      <c r="K7" s="9">
        <f t="shared" si="0"/>
        <v>109601</v>
      </c>
      <c r="L7" s="9">
        <f t="shared" si="0"/>
        <v>82002</v>
      </c>
      <c r="M7" s="9">
        <f t="shared" si="0"/>
        <v>34231</v>
      </c>
      <c r="N7" s="9">
        <f t="shared" si="0"/>
        <v>18878</v>
      </c>
      <c r="O7" s="9">
        <f t="shared" si="0"/>
        <v>863622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8322</v>
      </c>
      <c r="C8" s="11">
        <f t="shared" si="1"/>
        <v>7593</v>
      </c>
      <c r="D8" s="11">
        <f t="shared" si="1"/>
        <v>6093</v>
      </c>
      <c r="E8" s="11">
        <f t="shared" si="1"/>
        <v>888</v>
      </c>
      <c r="F8" s="11">
        <f t="shared" si="1"/>
        <v>4419</v>
      </c>
      <c r="G8" s="11">
        <f t="shared" si="1"/>
        <v>5961</v>
      </c>
      <c r="H8" s="11">
        <f t="shared" si="1"/>
        <v>800</v>
      </c>
      <c r="I8" s="11">
        <f t="shared" si="1"/>
        <v>7029</v>
      </c>
      <c r="J8" s="11">
        <f t="shared" si="1"/>
        <v>5617</v>
      </c>
      <c r="K8" s="11">
        <f t="shared" si="1"/>
        <v>5928</v>
      </c>
      <c r="L8" s="11">
        <f t="shared" si="1"/>
        <v>4281</v>
      </c>
      <c r="M8" s="11">
        <f t="shared" si="1"/>
        <v>1730</v>
      </c>
      <c r="N8" s="11">
        <f t="shared" si="1"/>
        <v>1340</v>
      </c>
      <c r="O8" s="11">
        <f t="shared" si="1"/>
        <v>60001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8322</v>
      </c>
      <c r="C9" s="11">
        <v>7593</v>
      </c>
      <c r="D9" s="11">
        <v>6093</v>
      </c>
      <c r="E9" s="11">
        <v>888</v>
      </c>
      <c r="F9" s="11">
        <v>4419</v>
      </c>
      <c r="G9" s="11">
        <v>5961</v>
      </c>
      <c r="H9" s="11">
        <v>799</v>
      </c>
      <c r="I9" s="11">
        <v>7029</v>
      </c>
      <c r="J9" s="11">
        <v>5617</v>
      </c>
      <c r="K9" s="11">
        <v>5924</v>
      </c>
      <c r="L9" s="11">
        <v>4281</v>
      </c>
      <c r="M9" s="11">
        <v>1729</v>
      </c>
      <c r="N9" s="11">
        <v>1340</v>
      </c>
      <c r="O9" s="11">
        <f>SUM(B9:N9)</f>
        <v>59995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107979</v>
      </c>
      <c r="C11" s="13">
        <v>72856</v>
      </c>
      <c r="D11" s="13">
        <v>82710</v>
      </c>
      <c r="E11" s="13">
        <v>15557</v>
      </c>
      <c r="F11" s="13">
        <v>62576</v>
      </c>
      <c r="G11" s="13">
        <v>87342</v>
      </c>
      <c r="H11" s="13">
        <v>9232</v>
      </c>
      <c r="I11" s="13">
        <v>64967</v>
      </c>
      <c r="J11" s="13">
        <v>68969</v>
      </c>
      <c r="K11" s="13">
        <v>103673</v>
      </c>
      <c r="L11" s="13">
        <v>77721</v>
      </c>
      <c r="M11" s="13">
        <v>32501</v>
      </c>
      <c r="N11" s="13">
        <v>17538</v>
      </c>
      <c r="O11" s="11">
        <f>SUM(B11:N11)</f>
        <v>803621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1.163091337794592</v>
      </c>
      <c r="C15" s="19">
        <v>1.450548845038452</v>
      </c>
      <c r="D15" s="19">
        <v>1.326612641632896</v>
      </c>
      <c r="E15" s="19">
        <v>1.073509647795117</v>
      </c>
      <c r="F15" s="19">
        <v>1.795363802682479</v>
      </c>
      <c r="G15" s="19">
        <v>1.7581295909149</v>
      </c>
      <c r="H15" s="19">
        <v>1.958725470552021</v>
      </c>
      <c r="I15" s="19">
        <v>1.432984610116611</v>
      </c>
      <c r="J15" s="19">
        <v>1.391393418319724</v>
      </c>
      <c r="K15" s="19">
        <v>1.348402020799164</v>
      </c>
      <c r="L15" s="19">
        <v>1.52577742413082</v>
      </c>
      <c r="M15" s="19">
        <v>1.514311959891289</v>
      </c>
      <c r="N15" s="19">
        <v>1.393818443810053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345571.45</v>
      </c>
      <c r="C17" s="24">
        <f aca="true" t="shared" si="2" ref="C17:N17">C18+C19+C20+C21+C22+C23+C24+C25</f>
        <v>301621.63</v>
      </c>
      <c r="D17" s="24">
        <f t="shared" si="2"/>
        <v>260064.81000000003</v>
      </c>
      <c r="E17" s="24">
        <f t="shared" si="2"/>
        <v>70204.27999999998</v>
      </c>
      <c r="F17" s="24">
        <f t="shared" si="2"/>
        <v>310646.58999999997</v>
      </c>
      <c r="G17" s="24">
        <f t="shared" si="2"/>
        <v>352564.43</v>
      </c>
      <c r="H17" s="24">
        <f t="shared" si="2"/>
        <v>54394.07000000001</v>
      </c>
      <c r="I17" s="24">
        <f t="shared" si="2"/>
        <v>272922.60000000003</v>
      </c>
      <c r="J17" s="24">
        <f t="shared" si="2"/>
        <v>255563.12000000002</v>
      </c>
      <c r="K17" s="24">
        <f t="shared" si="2"/>
        <v>364157.8599999999</v>
      </c>
      <c r="L17" s="24">
        <f t="shared" si="2"/>
        <v>352325.72000000003</v>
      </c>
      <c r="M17" s="24">
        <f t="shared" si="2"/>
        <v>174415.95</v>
      </c>
      <c r="N17" s="24">
        <f t="shared" si="2"/>
        <v>77997.27999999998</v>
      </c>
      <c r="O17" s="24">
        <f>O18+O19+O20+O21+O22+O23+O24+O25</f>
        <v>3192449.7900000005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261595.84</v>
      </c>
      <c r="C18" s="30">
        <f t="shared" si="3"/>
        <v>186891.07</v>
      </c>
      <c r="D18" s="30">
        <f t="shared" si="3"/>
        <v>180873.95</v>
      </c>
      <c r="E18" s="30">
        <f t="shared" si="3"/>
        <v>57300.96</v>
      </c>
      <c r="F18" s="30">
        <f t="shared" si="3"/>
        <v>158108.2</v>
      </c>
      <c r="G18" s="30">
        <f t="shared" si="3"/>
        <v>181007.82</v>
      </c>
      <c r="H18" s="30">
        <f t="shared" si="3"/>
        <v>26096.24</v>
      </c>
      <c r="I18" s="30">
        <f t="shared" si="3"/>
        <v>165921.98</v>
      </c>
      <c r="J18" s="30">
        <f t="shared" si="3"/>
        <v>173009.69</v>
      </c>
      <c r="K18" s="30">
        <f t="shared" si="3"/>
        <v>240475.55</v>
      </c>
      <c r="L18" s="30">
        <f t="shared" si="3"/>
        <v>204775.39</v>
      </c>
      <c r="M18" s="30">
        <f t="shared" si="3"/>
        <v>98749.59</v>
      </c>
      <c r="N18" s="30">
        <f t="shared" si="3"/>
        <v>49214.95</v>
      </c>
      <c r="O18" s="30">
        <f aca="true" t="shared" si="4" ref="O18:O25">SUM(B18:N18)</f>
        <v>1984021.23</v>
      </c>
    </row>
    <row r="19" spans="1:23" ht="18.75" customHeight="1">
      <c r="A19" s="26" t="s">
        <v>35</v>
      </c>
      <c r="B19" s="30">
        <f>IF(B15&lt;&gt;0,ROUND((B15-1)*B18,2),0)</f>
        <v>42664.02</v>
      </c>
      <c r="C19" s="30">
        <f aca="true" t="shared" si="5" ref="C19:N19">IF(C15&lt;&gt;0,ROUND((C15-1)*C18,2),0)</f>
        <v>84203.56</v>
      </c>
      <c r="D19" s="30">
        <f t="shared" si="5"/>
        <v>59075.72</v>
      </c>
      <c r="E19" s="30">
        <f t="shared" si="5"/>
        <v>4212.17</v>
      </c>
      <c r="F19" s="30">
        <f t="shared" si="5"/>
        <v>125753.54</v>
      </c>
      <c r="G19" s="30">
        <f t="shared" si="5"/>
        <v>137227.38</v>
      </c>
      <c r="H19" s="30">
        <f t="shared" si="5"/>
        <v>25019.13</v>
      </c>
      <c r="I19" s="30">
        <f t="shared" si="5"/>
        <v>71841.66</v>
      </c>
      <c r="J19" s="30">
        <f t="shared" si="5"/>
        <v>67714.85</v>
      </c>
      <c r="K19" s="30">
        <f t="shared" si="5"/>
        <v>83782.17</v>
      </c>
      <c r="L19" s="30">
        <f t="shared" si="5"/>
        <v>107666.28</v>
      </c>
      <c r="M19" s="30">
        <f t="shared" si="5"/>
        <v>50788.1</v>
      </c>
      <c r="N19" s="30">
        <f t="shared" si="5"/>
        <v>19381.76</v>
      </c>
      <c r="O19" s="30">
        <f t="shared" si="4"/>
        <v>879330.3400000001</v>
      </c>
      <c r="W19" s="62"/>
    </row>
    <row r="20" spans="1:15" ht="18.75" customHeight="1">
      <c r="A20" s="26" t="s">
        <v>36</v>
      </c>
      <c r="B20" s="30">
        <v>15093.27</v>
      </c>
      <c r="C20" s="30">
        <v>14036.43</v>
      </c>
      <c r="D20" s="30">
        <v>9718.72</v>
      </c>
      <c r="E20" s="30">
        <v>3397.71</v>
      </c>
      <c r="F20" s="30">
        <v>11482.33</v>
      </c>
      <c r="G20" s="30">
        <v>14009.34</v>
      </c>
      <c r="H20" s="30">
        <v>1467.05</v>
      </c>
      <c r="I20" s="30">
        <v>10740.2</v>
      </c>
      <c r="J20" s="30">
        <v>11481.93</v>
      </c>
      <c r="K20" s="30">
        <v>16350.41</v>
      </c>
      <c r="L20" s="30">
        <v>16285.51</v>
      </c>
      <c r="M20" s="30">
        <v>7405.07</v>
      </c>
      <c r="N20" s="30">
        <v>3774.34</v>
      </c>
      <c r="O20" s="30">
        <f t="shared" si="4"/>
        <v>135242.31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-8820.63</v>
      </c>
      <c r="C23" s="30">
        <v>0</v>
      </c>
      <c r="D23" s="30">
        <v>-3700.48</v>
      </c>
      <c r="E23" s="30">
        <v>-638.46</v>
      </c>
      <c r="F23" s="30">
        <v>-230.52</v>
      </c>
      <c r="G23" s="30">
        <v>0</v>
      </c>
      <c r="H23" s="30">
        <v>-803.9</v>
      </c>
      <c r="I23" s="30">
        <v>0</v>
      </c>
      <c r="J23" s="30">
        <v>-4876.16</v>
      </c>
      <c r="K23" s="30">
        <v>-873.47</v>
      </c>
      <c r="L23" s="30">
        <v>0</v>
      </c>
      <c r="M23" s="30">
        <v>-134.9</v>
      </c>
      <c r="N23" s="30">
        <v>-129.54</v>
      </c>
      <c r="O23" s="30">
        <f t="shared" si="4"/>
        <v>-20208.060000000005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-36616.8</v>
      </c>
      <c r="C27" s="30">
        <f>+C28+C30+C42+C43+C46-C47</f>
        <v>-33409.2</v>
      </c>
      <c r="D27" s="30">
        <f t="shared" si="6"/>
        <v>-28020.86</v>
      </c>
      <c r="E27" s="30">
        <f t="shared" si="6"/>
        <v>-3907.2</v>
      </c>
      <c r="F27" s="30">
        <f t="shared" si="6"/>
        <v>-19443.6</v>
      </c>
      <c r="G27" s="30">
        <f t="shared" si="6"/>
        <v>-26228.4</v>
      </c>
      <c r="H27" s="30">
        <f t="shared" si="6"/>
        <v>-8768.76</v>
      </c>
      <c r="I27" s="30">
        <f t="shared" si="6"/>
        <v>-30927.6</v>
      </c>
      <c r="J27" s="30">
        <f t="shared" si="6"/>
        <v>-24714.8</v>
      </c>
      <c r="K27" s="30">
        <f t="shared" si="6"/>
        <v>-26065.6</v>
      </c>
      <c r="L27" s="30">
        <f t="shared" si="6"/>
        <v>-18836.4</v>
      </c>
      <c r="M27" s="30">
        <f t="shared" si="6"/>
        <v>-7607.6</v>
      </c>
      <c r="N27" s="30">
        <f t="shared" si="6"/>
        <v>-5896</v>
      </c>
      <c r="O27" s="30">
        <f t="shared" si="6"/>
        <v>-270442.82</v>
      </c>
    </row>
    <row r="28" spans="1:15" ht="18.75" customHeight="1">
      <c r="A28" s="26" t="s">
        <v>40</v>
      </c>
      <c r="B28" s="31">
        <f>+B29</f>
        <v>-36616.8</v>
      </c>
      <c r="C28" s="31">
        <f>+C29</f>
        <v>-33409.2</v>
      </c>
      <c r="D28" s="31">
        <f aca="true" t="shared" si="7" ref="D28:O28">+D29</f>
        <v>-26809.2</v>
      </c>
      <c r="E28" s="31">
        <f t="shared" si="7"/>
        <v>-3907.2</v>
      </c>
      <c r="F28" s="31">
        <f t="shared" si="7"/>
        <v>-19443.6</v>
      </c>
      <c r="G28" s="31">
        <f t="shared" si="7"/>
        <v>-26228.4</v>
      </c>
      <c r="H28" s="31">
        <f t="shared" si="7"/>
        <v>-3515.6</v>
      </c>
      <c r="I28" s="31">
        <f t="shared" si="7"/>
        <v>-30927.6</v>
      </c>
      <c r="J28" s="31">
        <f t="shared" si="7"/>
        <v>-24714.8</v>
      </c>
      <c r="K28" s="31">
        <f t="shared" si="7"/>
        <v>-26065.6</v>
      </c>
      <c r="L28" s="31">
        <f t="shared" si="7"/>
        <v>-18836.4</v>
      </c>
      <c r="M28" s="31">
        <f t="shared" si="7"/>
        <v>-7607.6</v>
      </c>
      <c r="N28" s="31">
        <f t="shared" si="7"/>
        <v>-5896</v>
      </c>
      <c r="O28" s="31">
        <f t="shared" si="7"/>
        <v>-263978</v>
      </c>
    </row>
    <row r="29" spans="1:26" ht="18.75" customHeight="1">
      <c r="A29" s="27" t="s">
        <v>41</v>
      </c>
      <c r="B29" s="16">
        <f>ROUND((-B9)*$G$3,2)</f>
        <v>-36616.8</v>
      </c>
      <c r="C29" s="16">
        <f aca="true" t="shared" si="8" ref="C29:N29">ROUND((-C9)*$G$3,2)</f>
        <v>-33409.2</v>
      </c>
      <c r="D29" s="16">
        <f t="shared" si="8"/>
        <v>-26809.2</v>
      </c>
      <c r="E29" s="16">
        <f t="shared" si="8"/>
        <v>-3907.2</v>
      </c>
      <c r="F29" s="16">
        <f t="shared" si="8"/>
        <v>-19443.6</v>
      </c>
      <c r="G29" s="16">
        <f t="shared" si="8"/>
        <v>-26228.4</v>
      </c>
      <c r="H29" s="16">
        <f t="shared" si="8"/>
        <v>-3515.6</v>
      </c>
      <c r="I29" s="16">
        <f t="shared" si="8"/>
        <v>-30927.6</v>
      </c>
      <c r="J29" s="16">
        <f t="shared" si="8"/>
        <v>-24714.8</v>
      </c>
      <c r="K29" s="16">
        <f t="shared" si="8"/>
        <v>-26065.6</v>
      </c>
      <c r="L29" s="16">
        <f t="shared" si="8"/>
        <v>-18836.4</v>
      </c>
      <c r="M29" s="16">
        <f t="shared" si="8"/>
        <v>-7607.6</v>
      </c>
      <c r="N29" s="16">
        <f t="shared" si="8"/>
        <v>-5896</v>
      </c>
      <c r="O29" s="32">
        <f aca="true" t="shared" si="9" ref="O29:O47">SUM(B29:N29)</f>
        <v>-263978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-5003.01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-5003.01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-5003.01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-5003.01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-1211.66</v>
      </c>
      <c r="E42" s="35">
        <v>0</v>
      </c>
      <c r="F42" s="35">
        <v>0</v>
      </c>
      <c r="G42" s="35">
        <v>0</v>
      </c>
      <c r="H42" s="35">
        <v>-250.15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-1461.8100000000002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7.2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308954.65</v>
      </c>
      <c r="C45" s="36">
        <f t="shared" si="11"/>
        <v>268212.43</v>
      </c>
      <c r="D45" s="36">
        <f t="shared" si="11"/>
        <v>232043.95</v>
      </c>
      <c r="E45" s="36">
        <f t="shared" si="11"/>
        <v>66297.07999999999</v>
      </c>
      <c r="F45" s="36">
        <f t="shared" si="11"/>
        <v>291202.99</v>
      </c>
      <c r="G45" s="36">
        <f t="shared" si="11"/>
        <v>326336.02999999997</v>
      </c>
      <c r="H45" s="36">
        <f t="shared" si="11"/>
        <v>45625.310000000005</v>
      </c>
      <c r="I45" s="36">
        <f t="shared" si="11"/>
        <v>241995.00000000003</v>
      </c>
      <c r="J45" s="36">
        <f t="shared" si="11"/>
        <v>230848.32000000004</v>
      </c>
      <c r="K45" s="36">
        <f t="shared" si="11"/>
        <v>338092.25999999995</v>
      </c>
      <c r="L45" s="36">
        <f t="shared" si="11"/>
        <v>333489.32</v>
      </c>
      <c r="M45" s="36">
        <f t="shared" si="11"/>
        <v>166808.35</v>
      </c>
      <c r="N45" s="36">
        <f t="shared" si="11"/>
        <v>72101.27999999998</v>
      </c>
      <c r="O45" s="36">
        <f>SUM(B45:N45)</f>
        <v>2922006.9699999997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308954.64</v>
      </c>
      <c r="C51" s="51">
        <f t="shared" si="12"/>
        <v>268212.43</v>
      </c>
      <c r="D51" s="51">
        <f t="shared" si="12"/>
        <v>232043.95</v>
      </c>
      <c r="E51" s="51">
        <f t="shared" si="12"/>
        <v>66297.08</v>
      </c>
      <c r="F51" s="51">
        <f t="shared" si="12"/>
        <v>291202.99</v>
      </c>
      <c r="G51" s="51">
        <f t="shared" si="12"/>
        <v>326336.03</v>
      </c>
      <c r="H51" s="51">
        <f t="shared" si="12"/>
        <v>45625.31</v>
      </c>
      <c r="I51" s="51">
        <f t="shared" si="12"/>
        <v>241995.01</v>
      </c>
      <c r="J51" s="51">
        <f t="shared" si="12"/>
        <v>230848.32</v>
      </c>
      <c r="K51" s="51">
        <f t="shared" si="12"/>
        <v>338092.26</v>
      </c>
      <c r="L51" s="51">
        <f t="shared" si="12"/>
        <v>333489.32</v>
      </c>
      <c r="M51" s="51">
        <f t="shared" si="12"/>
        <v>166808.34</v>
      </c>
      <c r="N51" s="51">
        <f t="shared" si="12"/>
        <v>72101.27</v>
      </c>
      <c r="O51" s="36">
        <f t="shared" si="12"/>
        <v>2922006.9499999997</v>
      </c>
      <c r="Q51"/>
    </row>
    <row r="52" spans="1:18" ht="18.75" customHeight="1">
      <c r="A52" s="26" t="s">
        <v>57</v>
      </c>
      <c r="B52" s="51">
        <v>258912.32</v>
      </c>
      <c r="C52" s="51">
        <v>198251.24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457163.56</v>
      </c>
      <c r="P52"/>
      <c r="Q52"/>
      <c r="R52" s="43"/>
    </row>
    <row r="53" spans="1:16" ht="18.75" customHeight="1">
      <c r="A53" s="26" t="s">
        <v>58</v>
      </c>
      <c r="B53" s="51">
        <v>50042.32</v>
      </c>
      <c r="C53" s="51">
        <v>69961.19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120003.51000000001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232043.95</v>
      </c>
      <c r="E54" s="52">
        <v>0</v>
      </c>
      <c r="F54" s="52">
        <v>0</v>
      </c>
      <c r="G54" s="52">
        <v>0</v>
      </c>
      <c r="H54" s="51">
        <v>45625.31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277669.26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66297.08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66297.08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291202.99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291202.99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326336.03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326336.03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241995.01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241995.01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230848.32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230848.32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338092.26</v>
      </c>
      <c r="L60" s="31">
        <v>333489.32</v>
      </c>
      <c r="M60" s="52">
        <v>0</v>
      </c>
      <c r="N60" s="52">
        <v>0</v>
      </c>
      <c r="O60" s="36">
        <f t="shared" si="13"/>
        <v>671581.5800000001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166808.34</v>
      </c>
      <c r="N61" s="52">
        <v>0</v>
      </c>
      <c r="O61" s="36">
        <f t="shared" si="13"/>
        <v>166808.34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72101.27</v>
      </c>
      <c r="O62" s="55">
        <f t="shared" si="13"/>
        <v>72101.27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2021-08-19T18:40:30Z</dcterms:modified>
  <cp:category/>
  <cp:version/>
  <cp:contentType/>
  <cp:contentStatus/>
</cp:coreProperties>
</file>