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<sst xmlns="http://schemas.openxmlformats.org/spreadsheetml/2006/main" count="80" uniqueCount="77">
  <si>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</si>
  <si>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</si>
  <si>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</si>
  <si>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</si>
  <si>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</si>
  <si>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</si>
  <si>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</si>
  <si>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</si>
  <si>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</si>
  <si>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</si>
  <si>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</si>
  <si>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</si>
  <si>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</si>
  <si>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</si>
  <si>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</si>
  <si>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</si>
  <si>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</si>
  <si>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</si>
  <si>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</si>
  <si>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</si>
  <si>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</si>
  <si>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</si>
  <si>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</si>
  <si>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</si>
  <si>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</si>
  <si>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</si>
  <si>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</si>
  <si>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</si>
  <si>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</si>
  <si>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</si>
  <si>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</si>
  <si>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</si>
  <si>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</si>
  <si>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</si>
  <si>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</si>
  <si>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</si>
  <si>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</si>
  <si>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</si>
  <si>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</si>
  <si>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</si>
  <si>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</si>
  <si>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</si>
  <si>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</si>
  <si>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</si>
  <si>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</si>
  <si>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</si>
  <si>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</si>
  <si>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</si>
  <si>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</si>
  <si>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</si>
  <si>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</si>
  <si>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</si>
  <si>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</si>
  <si>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</si>
  <si>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</si>
  <si>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</si>
  <si>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</si>
  <si>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</si>
  <si>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</si>
  <si>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</si>
  <si>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</si>
  <si>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</si>
  <si>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</si>
  <si>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</si>
  <si>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</si>
  <si>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</si>
  <si>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</si>
  <si>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</si>
  <si>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</si>
  <si>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</si>
  <si>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</si>
  <si>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</si>
  <si>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</si>
  <si>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14/08/21 - VENCIMENTO 20/08/21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</si>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</sst>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223303</v>
      </c>
      <c r="C7" s="9">
        <f t="shared" si="0"/>
        <v>151165</v>
      </c>
      <c r="D7" s="9">
        <f t="shared" si="0"/>
        <v>171124</v>
      </c>
      <c r="E7" s="9">
        <f t="shared" si="0"/>
        <v>34276</v>
      </c>
      <c r="F7" s="9">
        <f t="shared" si="0"/>
        <v>115058</v>
      </c>
      <c r="G7" s="9">
        <f t="shared" si="0"/>
        <v>184154</v>
      </c>
      <c r="H7" s="9">
        <f t="shared" si="0"/>
        <v>24891</v>
      </c>
      <c r="I7" s="9">
        <f t="shared" si="0"/>
        <v>146271</v>
      </c>
      <c r="J7" s="9">
        <f t="shared" si="0"/>
        <v>135562</v>
      </c>
      <c r="K7" s="9">
        <f t="shared" si="0"/>
        <v>192929</v>
      </c>
      <c r="L7" s="9">
        <f t="shared" si="0"/>
        <v>147923</v>
      </c>
      <c r="M7" s="9">
        <f t="shared" si="0"/>
        <v>64601</v>
      </c>
      <c r="N7" s="9">
        <f t="shared" si="0"/>
        <v>39245</v>
      </c>
      <c r="O7" s="9">
        <f t="shared" si="0"/>
        <v>1630502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13509</v>
      </c>
      <c r="C8" s="11">
        <f t="shared" si="1"/>
        <v>12673</v>
      </c>
      <c r="D8" s="11">
        <f t="shared" si="1"/>
        <v>10113</v>
      </c>
      <c r="E8" s="11">
        <f t="shared" si="1"/>
        <v>1867</v>
      </c>
      <c r="F8" s="11">
        <f t="shared" si="1"/>
        <v>6613</v>
      </c>
      <c r="G8" s="11">
        <f t="shared" si="1"/>
        <v>10482</v>
      </c>
      <c r="H8" s="11">
        <f t="shared" si="1"/>
        <v>1870</v>
      </c>
      <c r="I8" s="11">
        <f t="shared" si="1"/>
        <v>12025</v>
      </c>
      <c r="J8" s="11">
        <f t="shared" si="1"/>
        <v>9287</v>
      </c>
      <c r="K8" s="11">
        <f t="shared" si="1"/>
        <v>8834</v>
      </c>
      <c r="L8" s="11">
        <f t="shared" si="1"/>
        <v>6884</v>
      </c>
      <c r="M8" s="11">
        <f t="shared" si="1"/>
        <v>3158</v>
      </c>
      <c r="N8" s="11">
        <f t="shared" si="1"/>
        <v>2960</v>
      </c>
      <c r="O8" s="11">
        <f t="shared" si="1"/>
        <v>100275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13509</v>
      </c>
      <c r="C9" s="11">
        <v>12673</v>
      </c>
      <c r="D9" s="11">
        <v>10113</v>
      </c>
      <c r="E9" s="11">
        <v>1867</v>
      </c>
      <c r="F9" s="11">
        <v>6613</v>
      </c>
      <c r="G9" s="11">
        <v>10482</v>
      </c>
      <c r="H9" s="11">
        <v>1863</v>
      </c>
      <c r="I9" s="11">
        <v>12025</v>
      </c>
      <c r="J9" s="11">
        <v>9287</v>
      </c>
      <c r="K9" s="11">
        <v>8825</v>
      </c>
      <c r="L9" s="11">
        <v>6884</v>
      </c>
      <c r="M9" s="11">
        <v>3157</v>
      </c>
      <c r="N9" s="11">
        <v>2960</v>
      </c>
      <c r="O9" s="11">
        <f>SUM(B9:N9)</f>
        <v>100258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9</v>
      </c>
      <c r="L10" s="13">
        <v>0</v>
      </c>
      <c r="M10" s="13">
        <v>1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209794</v>
      </c>
      <c r="C11" s="13">
        <v>138492</v>
      </c>
      <c r="D11" s="13">
        <v>161011</v>
      </c>
      <c r="E11" s="13">
        <v>32409</v>
      </c>
      <c r="F11" s="13">
        <v>108445</v>
      </c>
      <c r="G11" s="13">
        <v>173672</v>
      </c>
      <c r="H11" s="13">
        <v>23021</v>
      </c>
      <c r="I11" s="13">
        <v>134246</v>
      </c>
      <c r="J11" s="13">
        <v>126275</v>
      </c>
      <c r="K11" s="13">
        <v>184095</v>
      </c>
      <c r="L11" s="13">
        <v>141039</v>
      </c>
      <c r="M11" s="13">
        <v>61443</v>
      </c>
      <c r="N11" s="13">
        <v>36285</v>
      </c>
      <c r="O11" s="11">
        <f>SUM(B11:N11)</f>
        <v>1530227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1.248077141388255</v>
      </c>
      <c r="C15" s="19">
        <v>1.450548845038452</v>
      </c>
      <c r="D15" s="19">
        <v>1.340115048976883</v>
      </c>
      <c r="E15" s="19">
        <v>1.064412116552618</v>
      </c>
      <c r="F15" s="19">
        <v>1.791139421356225</v>
      </c>
      <c r="G15" s="19">
        <v>1.748469559435188</v>
      </c>
      <c r="H15" s="19">
        <v>1.976214041349297</v>
      </c>
      <c r="I15" s="19">
        <v>1.436340549080687</v>
      </c>
      <c r="J15" s="19">
        <v>1.442386906293868</v>
      </c>
      <c r="K15" s="19">
        <v>1.363930646315709</v>
      </c>
      <c r="L15" s="19">
        <v>1.52577742413082</v>
      </c>
      <c r="M15" s="19">
        <v>1.514311959891289</v>
      </c>
      <c r="N15" s="19">
        <v>1.365565352180135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681114.7799999999</v>
      </c>
      <c r="C17" s="24">
        <f aca="true" t="shared" si="2" ref="C17:N17">C18+C19+C20+C21+C22+C23+C24+C25</f>
        <v>548463.3699999999</v>
      </c>
      <c r="D17" s="24">
        <f t="shared" si="2"/>
        <v>491054.02999999997</v>
      </c>
      <c r="E17" s="24">
        <f t="shared" si="2"/>
        <v>137340.58000000002</v>
      </c>
      <c r="F17" s="24">
        <f t="shared" si="2"/>
        <v>516856.73000000004</v>
      </c>
      <c r="G17" s="24">
        <f t="shared" si="2"/>
        <v>663570.67</v>
      </c>
      <c r="H17" s="24">
        <f t="shared" si="2"/>
        <v>132594.62</v>
      </c>
      <c r="I17" s="24">
        <f t="shared" si="2"/>
        <v>523052.4199999999</v>
      </c>
      <c r="J17" s="24">
        <f t="shared" si="2"/>
        <v>474437.39</v>
      </c>
      <c r="K17" s="24">
        <f t="shared" si="2"/>
        <v>622127.91</v>
      </c>
      <c r="L17" s="24">
        <f t="shared" si="2"/>
        <v>609763.5099999999</v>
      </c>
      <c r="M17" s="24">
        <f t="shared" si="2"/>
        <v>310050.95999999996</v>
      </c>
      <c r="N17" s="24">
        <f t="shared" si="2"/>
        <v>149884.49000000002</v>
      </c>
      <c r="O17" s="24">
        <f>O18+O19+O20+O21+O22+O23+O24+O25</f>
        <v>5860311.460000001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502275.44</v>
      </c>
      <c r="C18" s="30">
        <f t="shared" si="3"/>
        <v>351171.41</v>
      </c>
      <c r="D18" s="30">
        <f t="shared" si="3"/>
        <v>348545.36</v>
      </c>
      <c r="E18" s="30">
        <f t="shared" si="3"/>
        <v>119431.29</v>
      </c>
      <c r="F18" s="30">
        <f t="shared" si="3"/>
        <v>271536.88</v>
      </c>
      <c r="G18" s="30">
        <f t="shared" si="3"/>
        <v>357258.76</v>
      </c>
      <c r="H18" s="30">
        <f t="shared" si="3"/>
        <v>64748.96</v>
      </c>
      <c r="I18" s="30">
        <f t="shared" si="3"/>
        <v>337096.15</v>
      </c>
      <c r="J18" s="30">
        <f t="shared" si="3"/>
        <v>314449.62</v>
      </c>
      <c r="K18" s="30">
        <f t="shared" si="3"/>
        <v>423305.52</v>
      </c>
      <c r="L18" s="30">
        <f t="shared" si="3"/>
        <v>369393.32</v>
      </c>
      <c r="M18" s="30">
        <f t="shared" si="3"/>
        <v>186360.96</v>
      </c>
      <c r="N18" s="30">
        <f t="shared" si="3"/>
        <v>102311.72</v>
      </c>
      <c r="O18" s="30">
        <f aca="true" t="shared" si="4" ref="O18:O25">SUM(B18:N18)</f>
        <v>3747885.39</v>
      </c>
    </row>
    <row r="19" spans="1:23" ht="18.75" customHeight="1">
      <c r="A19" s="26" t="s">
        <v>35</v>
      </c>
      <c r="B19" s="30">
        <f>IF(B15&lt;&gt;0,ROUND((B15-1)*B18,2),0)</f>
        <v>124603.06</v>
      </c>
      <c r="C19" s="30">
        <f aca="true" t="shared" si="5" ref="C19:N19">IF(C15&lt;&gt;0,ROUND((C15-1)*C18,2),0)</f>
        <v>158219.87</v>
      </c>
      <c r="D19" s="30">
        <f t="shared" si="5"/>
        <v>118545.52</v>
      </c>
      <c r="E19" s="30">
        <f t="shared" si="5"/>
        <v>7692.82</v>
      </c>
      <c r="F19" s="30">
        <f t="shared" si="5"/>
        <v>214823.53</v>
      </c>
      <c r="G19" s="30">
        <f t="shared" si="5"/>
        <v>267397.31</v>
      </c>
      <c r="H19" s="30">
        <f t="shared" si="5"/>
        <v>63208.84</v>
      </c>
      <c r="I19" s="30">
        <f t="shared" si="5"/>
        <v>147088.72</v>
      </c>
      <c r="J19" s="30">
        <f t="shared" si="5"/>
        <v>139108.39</v>
      </c>
      <c r="K19" s="30">
        <f t="shared" si="5"/>
        <v>154053.85</v>
      </c>
      <c r="L19" s="30">
        <f t="shared" si="5"/>
        <v>194218.67</v>
      </c>
      <c r="M19" s="30">
        <f t="shared" si="5"/>
        <v>95847.67</v>
      </c>
      <c r="N19" s="30">
        <f t="shared" si="5"/>
        <v>37401.62</v>
      </c>
      <c r="O19" s="30">
        <f t="shared" si="4"/>
        <v>1722209.87</v>
      </c>
      <c r="W19" s="62"/>
    </row>
    <row r="20" spans="1:15" ht="18.75" customHeight="1">
      <c r="A20" s="26" t="s">
        <v>36</v>
      </c>
      <c r="B20" s="30">
        <v>25153.14</v>
      </c>
      <c r="C20" s="30">
        <v>22581.52</v>
      </c>
      <c r="D20" s="30">
        <v>13189.13</v>
      </c>
      <c r="E20" s="30">
        <v>4923.03</v>
      </c>
      <c r="F20" s="30">
        <v>15116.96</v>
      </c>
      <c r="G20" s="30">
        <v>18760.59</v>
      </c>
      <c r="H20" s="30">
        <v>2664.39</v>
      </c>
      <c r="I20" s="30">
        <v>14448.79</v>
      </c>
      <c r="J20" s="30">
        <v>16379.88</v>
      </c>
      <c r="K20" s="30">
        <v>20748.48</v>
      </c>
      <c r="L20" s="30">
        <v>22552.98</v>
      </c>
      <c r="M20" s="30">
        <v>10234.24</v>
      </c>
      <c r="N20" s="30">
        <v>4739.23</v>
      </c>
      <c r="O20" s="30">
        <f t="shared" si="4"/>
        <v>191492.36000000002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-5955.81</v>
      </c>
      <c r="C23" s="30">
        <v>0</v>
      </c>
      <c r="D23" s="30">
        <v>-3322.88</v>
      </c>
      <c r="E23" s="30">
        <v>-638.46</v>
      </c>
      <c r="F23" s="30">
        <v>-153.68</v>
      </c>
      <c r="G23" s="30">
        <v>-165.88</v>
      </c>
      <c r="H23" s="30">
        <v>-643.12</v>
      </c>
      <c r="I23" s="30">
        <v>0</v>
      </c>
      <c r="J23" s="30">
        <v>-3733.31</v>
      </c>
      <c r="K23" s="30">
        <v>-403.14</v>
      </c>
      <c r="L23" s="30">
        <v>0</v>
      </c>
      <c r="M23" s="30">
        <v>0</v>
      </c>
      <c r="N23" s="30">
        <v>-323.85</v>
      </c>
      <c r="O23" s="30">
        <f t="shared" si="4"/>
        <v>-15340.130000000001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-59439.6</v>
      </c>
      <c r="C27" s="30">
        <f>+C28+C30+C42+C43+C46-C47</f>
        <v>-55761.2</v>
      </c>
      <c r="D27" s="30">
        <f t="shared" si="6"/>
        <v>-46863.81</v>
      </c>
      <c r="E27" s="30">
        <f t="shared" si="6"/>
        <v>-8214.8</v>
      </c>
      <c r="F27" s="30">
        <f t="shared" si="6"/>
        <v>-29097.2</v>
      </c>
      <c r="G27" s="30">
        <f t="shared" si="6"/>
        <v>-46120.8</v>
      </c>
      <c r="H27" s="30">
        <f t="shared" si="6"/>
        <v>-21661.41</v>
      </c>
      <c r="I27" s="30">
        <f t="shared" si="6"/>
        <v>-52910</v>
      </c>
      <c r="J27" s="30">
        <f t="shared" si="6"/>
        <v>-40862.8</v>
      </c>
      <c r="K27" s="30">
        <f t="shared" si="6"/>
        <v>-38830</v>
      </c>
      <c r="L27" s="30">
        <f t="shared" si="6"/>
        <v>-30289.6</v>
      </c>
      <c r="M27" s="30">
        <f t="shared" si="6"/>
        <v>-13890.8</v>
      </c>
      <c r="N27" s="30">
        <f t="shared" si="6"/>
        <v>-13024</v>
      </c>
      <c r="O27" s="30">
        <f t="shared" si="6"/>
        <v>-456966.01999999996</v>
      </c>
    </row>
    <row r="28" spans="1:15" ht="18.75" customHeight="1">
      <c r="A28" s="26" t="s">
        <v>40</v>
      </c>
      <c r="B28" s="31">
        <f>+B29</f>
        <v>-59439.6</v>
      </c>
      <c r="C28" s="31">
        <f>+C29</f>
        <v>-55761.2</v>
      </c>
      <c r="D28" s="31">
        <f aca="true" t="shared" si="7" ref="D28:O28">+D29</f>
        <v>-44497.2</v>
      </c>
      <c r="E28" s="31">
        <f t="shared" si="7"/>
        <v>-8214.8</v>
      </c>
      <c r="F28" s="31">
        <f t="shared" si="7"/>
        <v>-29097.2</v>
      </c>
      <c r="G28" s="31">
        <f t="shared" si="7"/>
        <v>-46120.8</v>
      </c>
      <c r="H28" s="31">
        <f t="shared" si="7"/>
        <v>-8197.2</v>
      </c>
      <c r="I28" s="31">
        <f t="shared" si="7"/>
        <v>-52910</v>
      </c>
      <c r="J28" s="31">
        <f t="shared" si="7"/>
        <v>-40862.8</v>
      </c>
      <c r="K28" s="31">
        <f t="shared" si="7"/>
        <v>-38830</v>
      </c>
      <c r="L28" s="31">
        <f t="shared" si="7"/>
        <v>-30289.6</v>
      </c>
      <c r="M28" s="31">
        <f t="shared" si="7"/>
        <v>-13890.8</v>
      </c>
      <c r="N28" s="31">
        <f t="shared" si="7"/>
        <v>-13024</v>
      </c>
      <c r="O28" s="31">
        <f t="shared" si="7"/>
        <v>-441135.19999999995</v>
      </c>
    </row>
    <row r="29" spans="1:26" ht="18.75" customHeight="1">
      <c r="A29" s="27" t="s">
        <v>41</v>
      </c>
      <c r="B29" s="16">
        <f>ROUND((-B9)*$G$3,2)</f>
        <v>-59439.6</v>
      </c>
      <c r="C29" s="16">
        <f aca="true" t="shared" si="8" ref="C29:N29">ROUND((-C9)*$G$3,2)</f>
        <v>-55761.2</v>
      </c>
      <c r="D29" s="16">
        <f t="shared" si="8"/>
        <v>-44497.2</v>
      </c>
      <c r="E29" s="16">
        <f t="shared" si="8"/>
        <v>-8214.8</v>
      </c>
      <c r="F29" s="16">
        <f t="shared" si="8"/>
        <v>-29097.2</v>
      </c>
      <c r="G29" s="16">
        <f t="shared" si="8"/>
        <v>-46120.8</v>
      </c>
      <c r="H29" s="16">
        <f t="shared" si="8"/>
        <v>-8197.2</v>
      </c>
      <c r="I29" s="16">
        <f t="shared" si="8"/>
        <v>-52910</v>
      </c>
      <c r="J29" s="16">
        <f t="shared" si="8"/>
        <v>-40862.8</v>
      </c>
      <c r="K29" s="16">
        <f t="shared" si="8"/>
        <v>-38830</v>
      </c>
      <c r="L29" s="16">
        <f t="shared" si="8"/>
        <v>-30289.6</v>
      </c>
      <c r="M29" s="16">
        <f t="shared" si="8"/>
        <v>-13890.8</v>
      </c>
      <c r="N29" s="16">
        <f t="shared" si="8"/>
        <v>-13024</v>
      </c>
      <c r="O29" s="32">
        <f aca="true" t="shared" si="9" ref="O29:O47">SUM(B29:N29)</f>
        <v>-441135.19999999995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-641.15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-641.15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-641.15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-641.15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-2366.61</v>
      </c>
      <c r="E42" s="35">
        <v>0</v>
      </c>
      <c r="F42" s="35">
        <v>0</v>
      </c>
      <c r="G42" s="35">
        <v>0</v>
      </c>
      <c r="H42" s="35">
        <v>-12823.06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-15189.67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621675.1799999999</v>
      </c>
      <c r="C45" s="36">
        <f t="shared" si="11"/>
        <v>492702.16999999987</v>
      </c>
      <c r="D45" s="36">
        <f t="shared" si="11"/>
        <v>444190.22</v>
      </c>
      <c r="E45" s="36">
        <f t="shared" si="11"/>
        <v>129125.78000000001</v>
      </c>
      <c r="F45" s="36">
        <f t="shared" si="11"/>
        <v>487759.53</v>
      </c>
      <c r="G45" s="36">
        <f t="shared" si="11"/>
        <v>617449.87</v>
      </c>
      <c r="H45" s="36">
        <f t="shared" si="11"/>
        <v>110933.20999999999</v>
      </c>
      <c r="I45" s="36">
        <f t="shared" si="11"/>
        <v>470142.4199999999</v>
      </c>
      <c r="J45" s="36">
        <f t="shared" si="11"/>
        <v>433574.59</v>
      </c>
      <c r="K45" s="36">
        <f t="shared" si="11"/>
        <v>583297.91</v>
      </c>
      <c r="L45" s="36">
        <f t="shared" si="11"/>
        <v>579473.9099999999</v>
      </c>
      <c r="M45" s="36">
        <f t="shared" si="11"/>
        <v>296160.16</v>
      </c>
      <c r="N45" s="36">
        <f t="shared" si="11"/>
        <v>136860.49000000002</v>
      </c>
      <c r="O45" s="36">
        <f>SUM(B45:N45)</f>
        <v>5403345.44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621675.17</v>
      </c>
      <c r="C51" s="51">
        <f t="shared" si="12"/>
        <v>492702.18</v>
      </c>
      <c r="D51" s="51">
        <f t="shared" si="12"/>
        <v>444190.23</v>
      </c>
      <c r="E51" s="51">
        <f t="shared" si="12"/>
        <v>129125.79</v>
      </c>
      <c r="F51" s="51">
        <f t="shared" si="12"/>
        <v>487759.53</v>
      </c>
      <c r="G51" s="51">
        <f t="shared" si="12"/>
        <v>617449.87</v>
      </c>
      <c r="H51" s="51">
        <f t="shared" si="12"/>
        <v>110933.21</v>
      </c>
      <c r="I51" s="51">
        <f t="shared" si="12"/>
        <v>470142.41</v>
      </c>
      <c r="J51" s="51">
        <f t="shared" si="12"/>
        <v>433574.59</v>
      </c>
      <c r="K51" s="51">
        <f t="shared" si="12"/>
        <v>583297.91</v>
      </c>
      <c r="L51" s="51">
        <f t="shared" si="12"/>
        <v>579473.9</v>
      </c>
      <c r="M51" s="51">
        <f t="shared" si="12"/>
        <v>296160.17</v>
      </c>
      <c r="N51" s="51">
        <f t="shared" si="12"/>
        <v>136860.48</v>
      </c>
      <c r="O51" s="36">
        <f t="shared" si="12"/>
        <v>5403345.44</v>
      </c>
      <c r="Q51"/>
    </row>
    <row r="52" spans="1:18" ht="18.75" customHeight="1">
      <c r="A52" s="26" t="s">
        <v>57</v>
      </c>
      <c r="B52" s="51">
        <v>514967.89</v>
      </c>
      <c r="C52" s="51">
        <v>361006.31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875974.2</v>
      </c>
      <c r="P52"/>
      <c r="Q52"/>
      <c r="R52" s="43"/>
    </row>
    <row r="53" spans="1:16" ht="18.75" customHeight="1">
      <c r="A53" s="26" t="s">
        <v>58</v>
      </c>
      <c r="B53" s="51">
        <v>106707.28</v>
      </c>
      <c r="C53" s="51">
        <v>131695.87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238403.15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444190.23</v>
      </c>
      <c r="E54" s="52">
        <v>0</v>
      </c>
      <c r="F54" s="52">
        <v>0</v>
      </c>
      <c r="G54" s="52">
        <v>0</v>
      </c>
      <c r="H54" s="51">
        <v>110933.21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555123.44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129125.79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129125.79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487759.53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487759.53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617449.87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617449.87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470142.41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470142.41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433574.59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433574.59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583297.91</v>
      </c>
      <c r="L60" s="31">
        <v>579473.9</v>
      </c>
      <c r="M60" s="52">
        <v>0</v>
      </c>
      <c r="N60" s="52">
        <v>0</v>
      </c>
      <c r="O60" s="36">
        <f t="shared" si="13"/>
        <v>1162771.81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296160.17</v>
      </c>
      <c r="N61" s="52">
        <v>0</v>
      </c>
      <c r="O61" s="36">
        <f t="shared" si="13"/>
        <v>296160.17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136860.48</v>
      </c>
      <c r="O62" s="55">
        <f t="shared" si="13"/>
        <v>136860.48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2021-08-19T18:38:51Z</dcterms:modified>
  <cp:category/>
  <cp:version/>
  <cp:contentType/>
  <cp:contentStatus/>
</cp:coreProperties>
</file>