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<sst xmlns="http://schemas.openxmlformats.org/spreadsheetml/2006/main" count="80" uniqueCount="77">
  <si>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</si>
  <si>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</si>
  <si>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</si>
  <si>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</si>
  <si>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</si>
  <si>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</si>
  <si>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</si>
  <si>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</si>
  <si>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</si>
  <si>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</si>
  <si>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</si>
  <si>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</si>
  <si>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</si>
  <si>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</si>
  <si>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</si>
  <si>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</si>
  <si>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</si>
  <si>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</si>
  <si>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</si>
  <si>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</si>
  <si>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</si>
  <si>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</si>
  <si>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</si>
  <si>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</si>
  <si>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</si>
  <si>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</si>
  <si>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</si>
  <si>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</si>
  <si>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</si>
  <si>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</si>
  <si>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</si>
  <si>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</si>
  <si>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</si>
  <si>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</si>
  <si>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</si>
  <si>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</si>
  <si>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</si>
  <si>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</si>
  <si>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</si>
  <si>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</si>
  <si>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</si>
  <si>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</si>
  <si>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</si>
  <si>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</si>
  <si>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</si>
  <si>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</si>
  <si>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</si>
  <si>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</si>
  <si>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</si>
  <si>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</si>
  <si>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</si>
  <si>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</si>
  <si>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</si>
  <si>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</si>
  <si>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</si>
  <si>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</si>
  <si>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</si>
  <si>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</si>
  <si>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</si>
  <si>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</si>
  <si>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</si>
  <si>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</si>
  <si>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</si>
  <si>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</si>
  <si>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</si>
  <si>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</si>
  <si>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</si>
  <si>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</si>
  <si>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</si>
  <si>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</si>
  <si>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</si>
  <si>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</si>
  <si>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</si>
  <si>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13/08/21 - VENCIMENTO 20/08/21</t>
  </si>
  <si>
    <t>Nota: (1) Revisões do período de 19/03 a 03/12/20, lotes D3 e D7.</t>
  </si>
  <si>
    <t>5.3. Revisão de Remuneração pelo Transporte Coletivo (1)</t>
  </si>
  <si>
    <t>5.2.10. Maggi Adm. de Consórcios LTDA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</si>
</sst>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306881</v>
      </c>
      <c r="C7" s="9">
        <f t="shared" si="0"/>
        <v>221394</v>
      </c>
      <c r="D7" s="9">
        <f t="shared" si="0"/>
        <v>241339</v>
      </c>
      <c r="E7" s="9">
        <f t="shared" si="0"/>
        <v>51966</v>
      </c>
      <c r="F7" s="9">
        <f t="shared" si="0"/>
        <v>171697</v>
      </c>
      <c r="G7" s="9">
        <f t="shared" si="0"/>
        <v>287185</v>
      </c>
      <c r="H7" s="9">
        <f t="shared" si="0"/>
        <v>41259</v>
      </c>
      <c r="I7" s="9">
        <f t="shared" si="0"/>
        <v>221822</v>
      </c>
      <c r="J7" s="9">
        <f t="shared" si="0"/>
        <v>198016</v>
      </c>
      <c r="K7" s="9">
        <f t="shared" si="0"/>
        <v>282765</v>
      </c>
      <c r="L7" s="9">
        <f t="shared" si="0"/>
        <v>209916</v>
      </c>
      <c r="M7" s="9">
        <f t="shared" si="0"/>
        <v>101928</v>
      </c>
      <c r="N7" s="9">
        <f t="shared" si="0"/>
        <v>65564</v>
      </c>
      <c r="O7" s="9">
        <f t="shared" si="0"/>
        <v>2401732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15003</v>
      </c>
      <c r="C8" s="11">
        <f t="shared" si="1"/>
        <v>15095</v>
      </c>
      <c r="D8" s="11">
        <f t="shared" si="1"/>
        <v>11292</v>
      </c>
      <c r="E8" s="11">
        <f t="shared" si="1"/>
        <v>2206</v>
      </c>
      <c r="F8" s="11">
        <f t="shared" si="1"/>
        <v>7897</v>
      </c>
      <c r="G8" s="11">
        <f t="shared" si="1"/>
        <v>12782</v>
      </c>
      <c r="H8" s="11">
        <f t="shared" si="1"/>
        <v>2374</v>
      </c>
      <c r="I8" s="11">
        <f t="shared" si="1"/>
        <v>14864</v>
      </c>
      <c r="J8" s="11">
        <f t="shared" si="1"/>
        <v>11370</v>
      </c>
      <c r="K8" s="11">
        <f t="shared" si="1"/>
        <v>9892</v>
      </c>
      <c r="L8" s="11">
        <f t="shared" si="1"/>
        <v>7450</v>
      </c>
      <c r="M8" s="11">
        <f t="shared" si="1"/>
        <v>4208</v>
      </c>
      <c r="N8" s="11">
        <f t="shared" si="1"/>
        <v>3856</v>
      </c>
      <c r="O8" s="11">
        <f t="shared" si="1"/>
        <v>118289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15003</v>
      </c>
      <c r="C9" s="11">
        <v>15095</v>
      </c>
      <c r="D9" s="11">
        <v>11292</v>
      </c>
      <c r="E9" s="11">
        <v>2206</v>
      </c>
      <c r="F9" s="11">
        <v>7897</v>
      </c>
      <c r="G9" s="11">
        <v>12782</v>
      </c>
      <c r="H9" s="11">
        <v>2370</v>
      </c>
      <c r="I9" s="11">
        <v>14864</v>
      </c>
      <c r="J9" s="11">
        <v>11370</v>
      </c>
      <c r="K9" s="11">
        <v>9884</v>
      </c>
      <c r="L9" s="11">
        <v>7450</v>
      </c>
      <c r="M9" s="11">
        <v>4205</v>
      </c>
      <c r="N9" s="11">
        <v>3856</v>
      </c>
      <c r="O9" s="11">
        <f>SUM(B9:N9)</f>
        <v>118274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8</v>
      </c>
      <c r="L10" s="13">
        <v>0</v>
      </c>
      <c r="M10" s="13">
        <v>3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291878</v>
      </c>
      <c r="C11" s="13">
        <v>206299</v>
      </c>
      <c r="D11" s="13">
        <v>230047</v>
      </c>
      <c r="E11" s="13">
        <v>49760</v>
      </c>
      <c r="F11" s="13">
        <v>163800</v>
      </c>
      <c r="G11" s="13">
        <v>274403</v>
      </c>
      <c r="H11" s="13">
        <v>38885</v>
      </c>
      <c r="I11" s="13">
        <v>206958</v>
      </c>
      <c r="J11" s="13">
        <v>186646</v>
      </c>
      <c r="K11" s="13">
        <v>272873</v>
      </c>
      <c r="L11" s="13">
        <v>202466</v>
      </c>
      <c r="M11" s="13">
        <v>97720</v>
      </c>
      <c r="N11" s="13">
        <v>61708</v>
      </c>
      <c r="O11" s="11">
        <f>SUM(B11:N11)</f>
        <v>2283443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1.422905073226717</v>
      </c>
      <c r="C15" s="19">
        <v>1.453823211336806</v>
      </c>
      <c r="D15" s="19">
        <v>1.451510019036183</v>
      </c>
      <c r="E15" s="19">
        <v>1.100802247707232</v>
      </c>
      <c r="F15" s="19">
        <v>1.778466259994455</v>
      </c>
      <c r="G15" s="19">
        <v>1.7581295909149</v>
      </c>
      <c r="H15" s="19">
        <v>2.028679928330172</v>
      </c>
      <c r="I15" s="19">
        <v>1.436340549080687</v>
      </c>
      <c r="J15" s="19">
        <v>1.478810803660186</v>
      </c>
      <c r="K15" s="19">
        <v>1.374283097534586</v>
      </c>
      <c r="L15" s="19">
        <v>1.497752926643877</v>
      </c>
      <c r="M15" s="19">
        <v>1.486372632097029</v>
      </c>
      <c r="N15" s="19">
        <v>1.412653832535369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1055250.98</v>
      </c>
      <c r="C17" s="24">
        <f aca="true" t="shared" si="2" ref="C17:N17">C18+C19+C20+C21+C22+C23+C24+C25</f>
        <v>792277.45</v>
      </c>
      <c r="D17" s="24">
        <f t="shared" si="2"/>
        <v>745913.94</v>
      </c>
      <c r="E17" s="24">
        <f t="shared" si="2"/>
        <v>212056.56</v>
      </c>
      <c r="F17" s="24">
        <f t="shared" si="2"/>
        <v>755877.95</v>
      </c>
      <c r="G17" s="24">
        <f t="shared" si="2"/>
        <v>1028239.4500000001</v>
      </c>
      <c r="H17" s="24">
        <f t="shared" si="2"/>
        <v>224050.29</v>
      </c>
      <c r="I17" s="24">
        <f t="shared" si="2"/>
        <v>777400.22</v>
      </c>
      <c r="J17" s="24">
        <f t="shared" si="2"/>
        <v>709186.52</v>
      </c>
      <c r="K17" s="24">
        <f t="shared" si="2"/>
        <v>910998.34</v>
      </c>
      <c r="L17" s="24">
        <f t="shared" si="2"/>
        <v>840698.2899999999</v>
      </c>
      <c r="M17" s="24">
        <f t="shared" si="2"/>
        <v>469192.55</v>
      </c>
      <c r="N17" s="24">
        <f t="shared" si="2"/>
        <v>255783.76</v>
      </c>
      <c r="O17" s="24">
        <f>O18+O19+O20+O21+O22+O23+O24+O25</f>
        <v>8776926.3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690267.43</v>
      </c>
      <c r="C18" s="30">
        <f t="shared" si="3"/>
        <v>514320.4</v>
      </c>
      <c r="D18" s="30">
        <f t="shared" si="3"/>
        <v>491559.28</v>
      </c>
      <c r="E18" s="30">
        <f t="shared" si="3"/>
        <v>181070.33</v>
      </c>
      <c r="F18" s="30">
        <f t="shared" si="3"/>
        <v>405204.92</v>
      </c>
      <c r="G18" s="30">
        <f t="shared" si="3"/>
        <v>557138.9</v>
      </c>
      <c r="H18" s="30">
        <f t="shared" si="3"/>
        <v>107327.04</v>
      </c>
      <c r="I18" s="30">
        <f t="shared" si="3"/>
        <v>511210.98</v>
      </c>
      <c r="J18" s="30">
        <f t="shared" si="3"/>
        <v>459317.91</v>
      </c>
      <c r="K18" s="30">
        <f t="shared" si="3"/>
        <v>620414.69</v>
      </c>
      <c r="L18" s="30">
        <f t="shared" si="3"/>
        <v>524202.24</v>
      </c>
      <c r="M18" s="30">
        <f t="shared" si="3"/>
        <v>294041.89</v>
      </c>
      <c r="N18" s="30">
        <f t="shared" si="3"/>
        <v>170925.35</v>
      </c>
      <c r="O18" s="30">
        <f aca="true" t="shared" si="4" ref="O18:O25">SUM(B18:N18)</f>
        <v>5527001.36</v>
      </c>
    </row>
    <row r="19" spans="1:23" ht="18.75" customHeight="1">
      <c r="A19" s="26" t="s">
        <v>35</v>
      </c>
      <c r="B19" s="30">
        <f>IF(B15&lt;&gt;0,ROUND((B15-1)*B18,2),0)</f>
        <v>291917.6</v>
      </c>
      <c r="C19" s="30">
        <f aca="true" t="shared" si="5" ref="C19:N19">IF(C15&lt;&gt;0,ROUND((C15-1)*C18,2),0)</f>
        <v>233410.54</v>
      </c>
      <c r="D19" s="30">
        <f t="shared" si="5"/>
        <v>221943.94</v>
      </c>
      <c r="E19" s="30">
        <f t="shared" si="5"/>
        <v>18252.3</v>
      </c>
      <c r="F19" s="30">
        <f t="shared" si="5"/>
        <v>315438.36</v>
      </c>
      <c r="G19" s="30">
        <f t="shared" si="5"/>
        <v>422383.49</v>
      </c>
      <c r="H19" s="30">
        <f t="shared" si="5"/>
        <v>110405.17</v>
      </c>
      <c r="I19" s="30">
        <f t="shared" si="5"/>
        <v>223062.08</v>
      </c>
      <c r="J19" s="30">
        <f t="shared" si="5"/>
        <v>219926.38</v>
      </c>
      <c r="K19" s="30">
        <f t="shared" si="5"/>
        <v>232210.73</v>
      </c>
      <c r="L19" s="30">
        <f t="shared" si="5"/>
        <v>260923.2</v>
      </c>
      <c r="M19" s="30">
        <f t="shared" si="5"/>
        <v>143013.93</v>
      </c>
      <c r="N19" s="30">
        <f t="shared" si="5"/>
        <v>70533</v>
      </c>
      <c r="O19" s="30">
        <f t="shared" si="4"/>
        <v>2763420.7200000007</v>
      </c>
      <c r="W19" s="62"/>
    </row>
    <row r="20" spans="1:15" ht="18.75" customHeight="1">
      <c r="A20" s="26" t="s">
        <v>36</v>
      </c>
      <c r="B20" s="30">
        <v>38027</v>
      </c>
      <c r="C20" s="30">
        <v>28055.94</v>
      </c>
      <c r="D20" s="30">
        <v>19069.02</v>
      </c>
      <c r="E20" s="30">
        <v>7227.67</v>
      </c>
      <c r="F20" s="30">
        <v>20162.67</v>
      </c>
      <c r="G20" s="30">
        <v>28397.17</v>
      </c>
      <c r="H20" s="30">
        <v>4104.48</v>
      </c>
      <c r="I20" s="30">
        <v>18708.4</v>
      </c>
      <c r="J20" s="30">
        <v>24604.64</v>
      </c>
      <c r="K20" s="30">
        <v>33949.72</v>
      </c>
      <c r="L20" s="30">
        <v>32648.77</v>
      </c>
      <c r="M20" s="30">
        <v>14528.64</v>
      </c>
      <c r="N20" s="30">
        <v>8569.64</v>
      </c>
      <c r="O20" s="30">
        <f t="shared" si="4"/>
        <v>278053.76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-755.2</v>
      </c>
      <c r="E23" s="30">
        <v>-425.64</v>
      </c>
      <c r="F23" s="30">
        <v>-461.04</v>
      </c>
      <c r="G23" s="30">
        <v>0</v>
      </c>
      <c r="H23" s="30">
        <v>-401.95</v>
      </c>
      <c r="I23" s="30">
        <v>0</v>
      </c>
      <c r="J23" s="30">
        <v>-2895.22</v>
      </c>
      <c r="K23" s="30">
        <v>0</v>
      </c>
      <c r="L23" s="30">
        <v>-674.46</v>
      </c>
      <c r="M23" s="30">
        <v>0</v>
      </c>
      <c r="N23" s="30">
        <v>0</v>
      </c>
      <c r="O23" s="30">
        <f t="shared" si="4"/>
        <v>-5613.51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-66013.2</v>
      </c>
      <c r="C27" s="30">
        <f>+C28+C30+C42+C43+C46-C47</f>
        <v>-66418</v>
      </c>
      <c r="D27" s="30">
        <f t="shared" si="6"/>
        <v>-53325.71000000001</v>
      </c>
      <c r="E27" s="30">
        <f t="shared" si="6"/>
        <v>-9706.4</v>
      </c>
      <c r="F27" s="30">
        <f t="shared" si="6"/>
        <v>-34746.8</v>
      </c>
      <c r="G27" s="30">
        <f t="shared" si="6"/>
        <v>-56240.8</v>
      </c>
      <c r="H27" s="30">
        <f t="shared" si="6"/>
        <v>-33495.06</v>
      </c>
      <c r="I27" s="30">
        <f t="shared" si="6"/>
        <v>-65401.6</v>
      </c>
      <c r="J27" s="30">
        <f t="shared" si="6"/>
        <v>-50028</v>
      </c>
      <c r="K27" s="30">
        <f t="shared" si="6"/>
        <v>-43489.6</v>
      </c>
      <c r="L27" s="30">
        <f t="shared" si="6"/>
        <v>-32780</v>
      </c>
      <c r="M27" s="30">
        <f t="shared" si="6"/>
        <v>-18502</v>
      </c>
      <c r="N27" s="30">
        <f t="shared" si="6"/>
        <v>-16966.4</v>
      </c>
      <c r="O27" s="30">
        <f t="shared" si="6"/>
        <v>-547113.57</v>
      </c>
    </row>
    <row r="28" spans="1:15" ht="18.75" customHeight="1">
      <c r="A28" s="26" t="s">
        <v>40</v>
      </c>
      <c r="B28" s="31">
        <f>+B29</f>
        <v>-66013.2</v>
      </c>
      <c r="C28" s="31">
        <f>+C29</f>
        <v>-66418</v>
      </c>
      <c r="D28" s="31">
        <f aca="true" t="shared" si="7" ref="D28:O28">+D29</f>
        <v>-49684.8</v>
      </c>
      <c r="E28" s="31">
        <f t="shared" si="7"/>
        <v>-9706.4</v>
      </c>
      <c r="F28" s="31">
        <f t="shared" si="7"/>
        <v>-34746.8</v>
      </c>
      <c r="G28" s="31">
        <f t="shared" si="7"/>
        <v>-56240.8</v>
      </c>
      <c r="H28" s="31">
        <f t="shared" si="7"/>
        <v>-10428</v>
      </c>
      <c r="I28" s="31">
        <f t="shared" si="7"/>
        <v>-65401.6</v>
      </c>
      <c r="J28" s="31">
        <f t="shared" si="7"/>
        <v>-50028</v>
      </c>
      <c r="K28" s="31">
        <f t="shared" si="7"/>
        <v>-43489.6</v>
      </c>
      <c r="L28" s="31">
        <f t="shared" si="7"/>
        <v>-32780</v>
      </c>
      <c r="M28" s="31">
        <f t="shared" si="7"/>
        <v>-18502</v>
      </c>
      <c r="N28" s="31">
        <f t="shared" si="7"/>
        <v>-16966.4</v>
      </c>
      <c r="O28" s="31">
        <f t="shared" si="7"/>
        <v>-520405.6</v>
      </c>
    </row>
    <row r="29" spans="1:26" ht="18.75" customHeight="1">
      <c r="A29" s="27" t="s">
        <v>41</v>
      </c>
      <c r="B29" s="16">
        <f>ROUND((-B9)*$G$3,2)</f>
        <v>-66013.2</v>
      </c>
      <c r="C29" s="16">
        <f aca="true" t="shared" si="8" ref="C29:N29">ROUND((-C9)*$G$3,2)</f>
        <v>-66418</v>
      </c>
      <c r="D29" s="16">
        <f t="shared" si="8"/>
        <v>-49684.8</v>
      </c>
      <c r="E29" s="16">
        <f t="shared" si="8"/>
        <v>-9706.4</v>
      </c>
      <c r="F29" s="16">
        <f t="shared" si="8"/>
        <v>-34746.8</v>
      </c>
      <c r="G29" s="16">
        <f t="shared" si="8"/>
        <v>-56240.8</v>
      </c>
      <c r="H29" s="16">
        <f t="shared" si="8"/>
        <v>-10428</v>
      </c>
      <c r="I29" s="16">
        <f t="shared" si="8"/>
        <v>-65401.6</v>
      </c>
      <c r="J29" s="16">
        <f t="shared" si="8"/>
        <v>-50028</v>
      </c>
      <c r="K29" s="16">
        <f t="shared" si="8"/>
        <v>-43489.6</v>
      </c>
      <c r="L29" s="16">
        <f t="shared" si="8"/>
        <v>-32780</v>
      </c>
      <c r="M29" s="16">
        <f t="shared" si="8"/>
        <v>-18502</v>
      </c>
      <c r="N29" s="16">
        <f t="shared" si="8"/>
        <v>-16966.4</v>
      </c>
      <c r="O29" s="32">
        <f aca="true" t="shared" si="9" ref="O29:O47">SUM(B29:N29)</f>
        <v>-520405.6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-21968.63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-21968.63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76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-21968.63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-21968.63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-3640.91</v>
      </c>
      <c r="E42" s="35">
        <v>0</v>
      </c>
      <c r="F42" s="35">
        <v>0</v>
      </c>
      <c r="G42" s="35">
        <v>0</v>
      </c>
      <c r="H42" s="35">
        <v>-1098.43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-4739.34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989237.78</v>
      </c>
      <c r="C45" s="36">
        <f t="shared" si="11"/>
        <v>725859.45</v>
      </c>
      <c r="D45" s="36">
        <f t="shared" si="11"/>
        <v>692588.23</v>
      </c>
      <c r="E45" s="36">
        <f t="shared" si="11"/>
        <v>202350.16</v>
      </c>
      <c r="F45" s="36">
        <f t="shared" si="11"/>
        <v>721131.1499999999</v>
      </c>
      <c r="G45" s="36">
        <f t="shared" si="11"/>
        <v>971998.65</v>
      </c>
      <c r="H45" s="36">
        <f t="shared" si="11"/>
        <v>190555.23</v>
      </c>
      <c r="I45" s="36">
        <f t="shared" si="11"/>
        <v>711998.62</v>
      </c>
      <c r="J45" s="36">
        <f t="shared" si="11"/>
        <v>659158.52</v>
      </c>
      <c r="K45" s="36">
        <f t="shared" si="11"/>
        <v>867508.74</v>
      </c>
      <c r="L45" s="36">
        <f t="shared" si="11"/>
        <v>807918.2899999999</v>
      </c>
      <c r="M45" s="36">
        <f t="shared" si="11"/>
        <v>450690.55</v>
      </c>
      <c r="N45" s="36">
        <f t="shared" si="11"/>
        <v>238817.36000000002</v>
      </c>
      <c r="O45" s="36">
        <f>SUM(B45:N45)</f>
        <v>8229812.730000001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989237.79</v>
      </c>
      <c r="C51" s="51">
        <f t="shared" si="12"/>
        <v>725859.45</v>
      </c>
      <c r="D51" s="51">
        <f t="shared" si="12"/>
        <v>692588.22</v>
      </c>
      <c r="E51" s="51">
        <f t="shared" si="12"/>
        <v>202350.16</v>
      </c>
      <c r="F51" s="51">
        <f t="shared" si="12"/>
        <v>721131.15</v>
      </c>
      <c r="G51" s="51">
        <f t="shared" si="12"/>
        <v>971998.65</v>
      </c>
      <c r="H51" s="51">
        <f t="shared" si="12"/>
        <v>190555.23</v>
      </c>
      <c r="I51" s="51">
        <f t="shared" si="12"/>
        <v>711998.62</v>
      </c>
      <c r="J51" s="51">
        <f t="shared" si="12"/>
        <v>659158.52</v>
      </c>
      <c r="K51" s="51">
        <f t="shared" si="12"/>
        <v>867508.74</v>
      </c>
      <c r="L51" s="51">
        <f t="shared" si="12"/>
        <v>807918.28</v>
      </c>
      <c r="M51" s="51">
        <f t="shared" si="12"/>
        <v>450690.55</v>
      </c>
      <c r="N51" s="51">
        <f t="shared" si="12"/>
        <v>238817.36</v>
      </c>
      <c r="O51" s="36">
        <f t="shared" si="12"/>
        <v>8229812.720000001</v>
      </c>
      <c r="Q51"/>
    </row>
    <row r="52" spans="1:18" ht="18.75" customHeight="1">
      <c r="A52" s="26" t="s">
        <v>57</v>
      </c>
      <c r="B52" s="51">
        <v>815928.16</v>
      </c>
      <c r="C52" s="51">
        <v>530045.33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1345973.49</v>
      </c>
      <c r="P52"/>
      <c r="Q52"/>
      <c r="R52" s="43"/>
    </row>
    <row r="53" spans="1:16" ht="18.75" customHeight="1">
      <c r="A53" s="26" t="s">
        <v>58</v>
      </c>
      <c r="B53" s="51">
        <v>173309.63</v>
      </c>
      <c r="C53" s="51">
        <v>195814.12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369123.75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692588.22</v>
      </c>
      <c r="E54" s="52">
        <v>0</v>
      </c>
      <c r="F54" s="52">
        <v>0</v>
      </c>
      <c r="G54" s="52">
        <v>0</v>
      </c>
      <c r="H54" s="51">
        <v>190555.23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883143.45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202350.16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202350.16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721131.15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721131.15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971998.65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971998.65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711998.62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711998.62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659158.52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659158.52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867508.74</v>
      </c>
      <c r="L60" s="31">
        <v>807918.28</v>
      </c>
      <c r="M60" s="52">
        <v>0</v>
      </c>
      <c r="N60" s="52">
        <v>0</v>
      </c>
      <c r="O60" s="36">
        <f t="shared" si="13"/>
        <v>1675427.02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450690.55</v>
      </c>
      <c r="N61" s="52">
        <v>0</v>
      </c>
      <c r="O61" s="36">
        <f t="shared" si="13"/>
        <v>450690.55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238817.36</v>
      </c>
      <c r="O62" s="55">
        <f t="shared" si="13"/>
        <v>238817.36</v>
      </c>
      <c r="P62"/>
      <c r="S62"/>
      <c r="Z62"/>
    </row>
    <row r="63" spans="1:12" ht="21" customHeight="1">
      <c r="A63" s="56" t="s">
        <v>74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2021-08-19T18:26:10Z</dcterms:modified>
  <cp:category/>
  <cp:version/>
  <cp:contentType/>
  <cp:contentStatus/>
</cp:coreProperties>
</file>