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<sst xmlns="http://schemas.openxmlformats.org/spreadsheetml/2006/main" count="80" uniqueCount="77">
  <si>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</si>
  <si>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</si>
  <si>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</si>
  <si>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</si>
  <si>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</si>
  <si>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</si>
  <si>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</si>
  <si>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</si>
  <si>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</si>
  <si>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</si>
  <si>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</si>
  <si>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</si>
  <si>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</si>
  <si>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</si>
  <si>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</si>
  <si>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</si>
  <si>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</si>
  <si>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</si>
  <si>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</si>
  <si>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</si>
  <si>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</si>
  <si>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</si>
  <si>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</si>
  <si>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</si>
  <si>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</si>
  <si>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</si>
  <si>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</si>
  <si>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</si>
  <si>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</si>
  <si>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</si>
  <si>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</si>
  <si>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</si>
  <si>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</si>
  <si>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</si>
  <si>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</si>
  <si>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</si>
  <si>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</si>
  <si>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</si>
  <si>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</si>
  <si>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</si>
  <si>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</si>
  <si>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</si>
  <si>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</si>
  <si>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</si>
  <si>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</si>
  <si>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</si>
  <si>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</si>
  <si>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</si>
  <si>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</si>
  <si>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</si>
  <si>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</si>
  <si>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</si>
  <si>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</si>
  <si>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</si>
  <si>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</si>
  <si>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</si>
  <si>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</si>
  <si>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</si>
  <si>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</si>
  <si>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</si>
  <si>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</si>
  <si>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</si>
  <si>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</si>
  <si>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</si>
  <si>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</si>
  <si>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</si>
  <si>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</si>
  <si>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</si>
  <si>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</si>
  <si>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</si>
  <si>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</si>
  <si>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</si>
  <si>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</si>
  <si>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12/08/21 - VENCIMENTO 19/08/21</t>
  </si>
  <si>
    <t>5.2.10. Maggi Adm. de Consórcios LTDA</t>
  </si>
  <si>
    <t>5.3. Revisão de Remuneração pelo Transporte Coletivo (1)</t>
  </si>
  <si>
    <t>Nota: (1) Revisões do período de 19/03 a 03/12/20, lotes D3 e D7; revisão da tarifa de remuneração por passageiro, do valor do ar condicionado e do fator de transição de 01 a 11/08/21.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</si>
</sst>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315998</v>
      </c>
      <c r="C7" s="9">
        <f t="shared" si="0"/>
        <v>226367</v>
      </c>
      <c r="D7" s="9">
        <f t="shared" si="0"/>
        <v>239389</v>
      </c>
      <c r="E7" s="9">
        <f t="shared" si="0"/>
        <v>52594</v>
      </c>
      <c r="F7" s="9">
        <f t="shared" si="0"/>
        <v>165988</v>
      </c>
      <c r="G7" s="9">
        <f t="shared" si="0"/>
        <v>285952</v>
      </c>
      <c r="H7" s="9">
        <f t="shared" si="0"/>
        <v>42664</v>
      </c>
      <c r="I7" s="9">
        <f t="shared" si="0"/>
        <v>221522</v>
      </c>
      <c r="J7" s="9">
        <f t="shared" si="0"/>
        <v>202405</v>
      </c>
      <c r="K7" s="9">
        <f t="shared" si="0"/>
        <v>290813</v>
      </c>
      <c r="L7" s="9">
        <f t="shared" si="0"/>
        <v>214565</v>
      </c>
      <c r="M7" s="9">
        <f t="shared" si="0"/>
        <v>104093</v>
      </c>
      <c r="N7" s="9">
        <f t="shared" si="0"/>
        <v>66743</v>
      </c>
      <c r="O7" s="9">
        <f t="shared" si="0"/>
        <v>2429093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14031</v>
      </c>
      <c r="C8" s="11">
        <f t="shared" si="1"/>
        <v>14512</v>
      </c>
      <c r="D8" s="11">
        <f t="shared" si="1"/>
        <v>10669</v>
      </c>
      <c r="E8" s="11">
        <f t="shared" si="1"/>
        <v>2188</v>
      </c>
      <c r="F8" s="11">
        <f t="shared" si="1"/>
        <v>7258</v>
      </c>
      <c r="G8" s="11">
        <f t="shared" si="1"/>
        <v>11789</v>
      </c>
      <c r="H8" s="11">
        <f t="shared" si="1"/>
        <v>2392</v>
      </c>
      <c r="I8" s="11">
        <f t="shared" si="1"/>
        <v>13959</v>
      </c>
      <c r="J8" s="11">
        <f t="shared" si="1"/>
        <v>11259</v>
      </c>
      <c r="K8" s="11">
        <f t="shared" si="1"/>
        <v>9977</v>
      </c>
      <c r="L8" s="11">
        <f t="shared" si="1"/>
        <v>7677</v>
      </c>
      <c r="M8" s="11">
        <f t="shared" si="1"/>
        <v>4247</v>
      </c>
      <c r="N8" s="11">
        <f t="shared" si="1"/>
        <v>4081</v>
      </c>
      <c r="O8" s="11">
        <f t="shared" si="1"/>
        <v>114039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14031</v>
      </c>
      <c r="C9" s="11">
        <v>14512</v>
      </c>
      <c r="D9" s="11">
        <v>10669</v>
      </c>
      <c r="E9" s="11">
        <v>2188</v>
      </c>
      <c r="F9" s="11">
        <v>7258</v>
      </c>
      <c r="G9" s="11">
        <v>11789</v>
      </c>
      <c r="H9" s="11">
        <v>2386</v>
      </c>
      <c r="I9" s="11">
        <v>13958</v>
      </c>
      <c r="J9" s="11">
        <v>11259</v>
      </c>
      <c r="K9" s="11">
        <v>9966</v>
      </c>
      <c r="L9" s="11">
        <v>7677</v>
      </c>
      <c r="M9" s="11">
        <v>4242</v>
      </c>
      <c r="N9" s="11">
        <v>4081</v>
      </c>
      <c r="O9" s="11">
        <f>SUM(B9:N9)</f>
        <v>114016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1</v>
      </c>
      <c r="J10" s="13">
        <v>0</v>
      </c>
      <c r="K10" s="13">
        <v>11</v>
      </c>
      <c r="L10" s="13">
        <v>0</v>
      </c>
      <c r="M10" s="13">
        <v>5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301967</v>
      </c>
      <c r="C11" s="13">
        <v>211855</v>
      </c>
      <c r="D11" s="13">
        <v>228720</v>
      </c>
      <c r="E11" s="13">
        <v>50406</v>
      </c>
      <c r="F11" s="13">
        <v>158730</v>
      </c>
      <c r="G11" s="13">
        <v>274163</v>
      </c>
      <c r="H11" s="13">
        <v>40272</v>
      </c>
      <c r="I11" s="13">
        <v>207563</v>
      </c>
      <c r="J11" s="13">
        <v>191146</v>
      </c>
      <c r="K11" s="13">
        <v>280836</v>
      </c>
      <c r="L11" s="13">
        <v>206888</v>
      </c>
      <c r="M11" s="13">
        <v>99846</v>
      </c>
      <c r="N11" s="13">
        <v>62662</v>
      </c>
      <c r="O11" s="11">
        <f>SUM(B11:N11)</f>
        <v>2315054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1.375111250324709</v>
      </c>
      <c r="C15" s="19">
        <v>1.406096863835536</v>
      </c>
      <c r="D15" s="19">
        <v>1.408902742007228</v>
      </c>
      <c r="E15" s="19">
        <v>1.052668048832797</v>
      </c>
      <c r="F15" s="19">
        <v>1.805167513688034</v>
      </c>
      <c r="G15" s="19">
        <v>1.746989027184037</v>
      </c>
      <c r="H15" s="19">
        <v>1.890174351667786</v>
      </c>
      <c r="I15" s="19">
        <v>1.422314661002663</v>
      </c>
      <c r="J15" s="19">
        <v>1.440307152515644</v>
      </c>
      <c r="K15" s="19">
        <v>1.326806738489409</v>
      </c>
      <c r="L15" s="19">
        <v>1.454818730490432</v>
      </c>
      <c r="M15" s="19">
        <v>1.449373895347261</v>
      </c>
      <c r="N15" s="19">
        <v>1.379471508354692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1050309.72</v>
      </c>
      <c r="C17" s="24">
        <f aca="true" t="shared" si="2" ref="C17:N17">C18+C19+C20+C21+C22+C23+C24+C25</f>
        <v>783435.3</v>
      </c>
      <c r="D17" s="24">
        <f t="shared" si="2"/>
        <v>718307.4799999999</v>
      </c>
      <c r="E17" s="24">
        <f t="shared" si="2"/>
        <v>205552.91000000003</v>
      </c>
      <c r="F17" s="24">
        <f t="shared" si="2"/>
        <v>742164.38</v>
      </c>
      <c r="G17" s="24">
        <f t="shared" si="2"/>
        <v>1017071.38</v>
      </c>
      <c r="H17" s="24">
        <f t="shared" si="2"/>
        <v>215891.42000000004</v>
      </c>
      <c r="I17" s="24">
        <f t="shared" si="2"/>
        <v>769039.1900000001</v>
      </c>
      <c r="J17" s="24">
        <f t="shared" si="2"/>
        <v>706181.7199999999</v>
      </c>
      <c r="K17" s="24">
        <f t="shared" si="2"/>
        <v>905092.6900000001</v>
      </c>
      <c r="L17" s="24">
        <f t="shared" si="2"/>
        <v>834946.2599999999</v>
      </c>
      <c r="M17" s="24">
        <f t="shared" si="2"/>
        <v>467353.97</v>
      </c>
      <c r="N17" s="24">
        <f t="shared" si="2"/>
        <v>254387.35000000003</v>
      </c>
      <c r="O17" s="24">
        <f>O18+O19+O20+O21+O22+O23+O24+O25</f>
        <v>8669733.77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710774.3</v>
      </c>
      <c r="C18" s="30">
        <f t="shared" si="3"/>
        <v>525873.18</v>
      </c>
      <c r="D18" s="30">
        <f t="shared" si="3"/>
        <v>487587.52</v>
      </c>
      <c r="E18" s="30">
        <f t="shared" si="3"/>
        <v>183258.53</v>
      </c>
      <c r="F18" s="30">
        <f t="shared" si="3"/>
        <v>391731.68</v>
      </c>
      <c r="G18" s="30">
        <f t="shared" si="3"/>
        <v>554746.88</v>
      </c>
      <c r="H18" s="30">
        <f t="shared" si="3"/>
        <v>110981.86</v>
      </c>
      <c r="I18" s="30">
        <f t="shared" si="3"/>
        <v>510519.6</v>
      </c>
      <c r="J18" s="30">
        <f t="shared" si="3"/>
        <v>469498.64</v>
      </c>
      <c r="K18" s="30">
        <f t="shared" si="3"/>
        <v>638072.8</v>
      </c>
      <c r="L18" s="30">
        <f t="shared" si="3"/>
        <v>535811.72</v>
      </c>
      <c r="M18" s="30">
        <f t="shared" si="3"/>
        <v>300287.49</v>
      </c>
      <c r="N18" s="30">
        <f t="shared" si="3"/>
        <v>173999</v>
      </c>
      <c r="O18" s="30">
        <f aca="true" t="shared" si="4" ref="O18:O25">SUM(B18:N18)</f>
        <v>5593143.2</v>
      </c>
    </row>
    <row r="19" spans="1:23" ht="18.75" customHeight="1">
      <c r="A19" s="26" t="s">
        <v>35</v>
      </c>
      <c r="B19" s="30">
        <f>IF(B15&lt;&gt;0,ROUND((B15-1)*B18,2),0)</f>
        <v>266619.44</v>
      </c>
      <c r="C19" s="30">
        <f aca="true" t="shared" si="5" ref="C19:N19">IF(C15&lt;&gt;0,ROUND((C15-1)*C18,2),0)</f>
        <v>213555.45</v>
      </c>
      <c r="D19" s="30">
        <f t="shared" si="5"/>
        <v>199375.87</v>
      </c>
      <c r="E19" s="30">
        <f t="shared" si="5"/>
        <v>9651.87</v>
      </c>
      <c r="F19" s="30">
        <f t="shared" si="5"/>
        <v>315409.62</v>
      </c>
      <c r="G19" s="30">
        <f t="shared" si="5"/>
        <v>414389.83</v>
      </c>
      <c r="H19" s="30">
        <f t="shared" si="5"/>
        <v>98793.21</v>
      </c>
      <c r="I19" s="30">
        <f t="shared" si="5"/>
        <v>215599.91</v>
      </c>
      <c r="J19" s="30">
        <f t="shared" si="5"/>
        <v>206723.61</v>
      </c>
      <c r="K19" s="30">
        <f t="shared" si="5"/>
        <v>208526.49</v>
      </c>
      <c r="L19" s="30">
        <f t="shared" si="5"/>
        <v>243697.21</v>
      </c>
      <c r="M19" s="30">
        <f t="shared" si="5"/>
        <v>134941.36</v>
      </c>
      <c r="N19" s="30">
        <f t="shared" si="5"/>
        <v>66027.66</v>
      </c>
      <c r="O19" s="30">
        <f t="shared" si="4"/>
        <v>2593311.53</v>
      </c>
      <c r="W19" s="62"/>
    </row>
    <row r="20" spans="1:15" ht="18.75" customHeight="1">
      <c r="A20" s="26" t="s">
        <v>36</v>
      </c>
      <c r="B20" s="30">
        <v>37877.03</v>
      </c>
      <c r="C20" s="30">
        <v>27590.26</v>
      </c>
      <c r="D20" s="30">
        <v>18757.59</v>
      </c>
      <c r="E20" s="30">
        <v>7207.19</v>
      </c>
      <c r="F20" s="30">
        <v>20027.92</v>
      </c>
      <c r="G20" s="30">
        <v>27697.72</v>
      </c>
      <c r="H20" s="30">
        <v>4143.92</v>
      </c>
      <c r="I20" s="30">
        <v>18500.92</v>
      </c>
      <c r="J20" s="30">
        <v>24545.69</v>
      </c>
      <c r="K20" s="30">
        <v>34070.2</v>
      </c>
      <c r="L20" s="30">
        <v>32663.13</v>
      </c>
      <c r="M20" s="30">
        <v>14517.03</v>
      </c>
      <c r="N20" s="30">
        <v>8604.92</v>
      </c>
      <c r="O20" s="30">
        <f t="shared" si="4"/>
        <v>276203.52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-1510.4</v>
      </c>
      <c r="E23" s="30">
        <v>-496.58</v>
      </c>
      <c r="F23" s="30">
        <v>-537.88</v>
      </c>
      <c r="G23" s="30">
        <v>-82.94</v>
      </c>
      <c r="H23" s="30">
        <v>-643.12</v>
      </c>
      <c r="I23" s="30">
        <v>0</v>
      </c>
      <c r="J23" s="30">
        <v>-2819.03</v>
      </c>
      <c r="K23" s="30">
        <v>0</v>
      </c>
      <c r="L23" s="30">
        <v>-824.34</v>
      </c>
      <c r="M23" s="30">
        <v>0</v>
      </c>
      <c r="N23" s="30">
        <v>0</v>
      </c>
      <c r="O23" s="30">
        <f t="shared" si="4"/>
        <v>-6988.450000000001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124928.89000000001</v>
      </c>
      <c r="C27" s="30">
        <f>+C28+C30+C42+C43+C46-C47</f>
        <v>79533.68000000001</v>
      </c>
      <c r="D27" s="30">
        <f t="shared" si="6"/>
        <v>78022.12</v>
      </c>
      <c r="E27" s="30">
        <f t="shared" si="6"/>
        <v>25913.51</v>
      </c>
      <c r="F27" s="30">
        <f t="shared" si="6"/>
        <v>105543.59999999999</v>
      </c>
      <c r="G27" s="30">
        <f t="shared" si="6"/>
        <v>131352.06</v>
      </c>
      <c r="H27" s="30">
        <f t="shared" si="6"/>
        <v>5745.32</v>
      </c>
      <c r="I27" s="30">
        <f t="shared" si="6"/>
        <v>75955.8</v>
      </c>
      <c r="J27" s="30">
        <f t="shared" si="6"/>
        <v>79876.82</v>
      </c>
      <c r="K27" s="30">
        <f t="shared" si="6"/>
        <v>119352.70000000001</v>
      </c>
      <c r="L27" s="30">
        <f t="shared" si="6"/>
        <v>119234.37999999999</v>
      </c>
      <c r="M27" s="30">
        <f t="shared" si="6"/>
        <v>64221.3</v>
      </c>
      <c r="N27" s="30">
        <f t="shared" si="6"/>
        <v>26842.6</v>
      </c>
      <c r="O27" s="30">
        <f t="shared" si="6"/>
        <v>1036522.78</v>
      </c>
    </row>
    <row r="28" spans="1:15" ht="18.75" customHeight="1">
      <c r="A28" s="26" t="s">
        <v>40</v>
      </c>
      <c r="B28" s="31">
        <f>+B29</f>
        <v>-61736.4</v>
      </c>
      <c r="C28" s="31">
        <f>+C29</f>
        <v>-63852.8</v>
      </c>
      <c r="D28" s="31">
        <f aca="true" t="shared" si="7" ref="D28:O28">+D29</f>
        <v>-46943.6</v>
      </c>
      <c r="E28" s="31">
        <f t="shared" si="7"/>
        <v>-9627.2</v>
      </c>
      <c r="F28" s="31">
        <f t="shared" si="7"/>
        <v>-31935.2</v>
      </c>
      <c r="G28" s="31">
        <f t="shared" si="7"/>
        <v>-51871.6</v>
      </c>
      <c r="H28" s="31">
        <f t="shared" si="7"/>
        <v>-10498.4</v>
      </c>
      <c r="I28" s="31">
        <f t="shared" si="7"/>
        <v>-61415.2</v>
      </c>
      <c r="J28" s="31">
        <f t="shared" si="7"/>
        <v>-49539.6</v>
      </c>
      <c r="K28" s="31">
        <f t="shared" si="7"/>
        <v>-43850.4</v>
      </c>
      <c r="L28" s="31">
        <f t="shared" si="7"/>
        <v>-33778.8</v>
      </c>
      <c r="M28" s="31">
        <f t="shared" si="7"/>
        <v>-18664.8</v>
      </c>
      <c r="N28" s="31">
        <f t="shared" si="7"/>
        <v>-17956.4</v>
      </c>
      <c r="O28" s="31">
        <f t="shared" si="7"/>
        <v>-501670.4000000001</v>
      </c>
    </row>
    <row r="29" spans="1:26" ht="18.75" customHeight="1">
      <c r="A29" s="27" t="s">
        <v>41</v>
      </c>
      <c r="B29" s="16">
        <f>ROUND((-B9)*$G$3,2)</f>
        <v>-61736.4</v>
      </c>
      <c r="C29" s="16">
        <f aca="true" t="shared" si="8" ref="C29:N29">ROUND((-C9)*$G$3,2)</f>
        <v>-63852.8</v>
      </c>
      <c r="D29" s="16">
        <f t="shared" si="8"/>
        <v>-46943.6</v>
      </c>
      <c r="E29" s="16">
        <f t="shared" si="8"/>
        <v>-9627.2</v>
      </c>
      <c r="F29" s="16">
        <f t="shared" si="8"/>
        <v>-31935.2</v>
      </c>
      <c r="G29" s="16">
        <f t="shared" si="8"/>
        <v>-51871.6</v>
      </c>
      <c r="H29" s="16">
        <f t="shared" si="8"/>
        <v>-10498.4</v>
      </c>
      <c r="I29" s="16">
        <f t="shared" si="8"/>
        <v>-61415.2</v>
      </c>
      <c r="J29" s="16">
        <f t="shared" si="8"/>
        <v>-49539.6</v>
      </c>
      <c r="K29" s="16">
        <f t="shared" si="8"/>
        <v>-43850.4</v>
      </c>
      <c r="L29" s="16">
        <f t="shared" si="8"/>
        <v>-33778.8</v>
      </c>
      <c r="M29" s="16">
        <f t="shared" si="8"/>
        <v>-18664.8</v>
      </c>
      <c r="N29" s="16">
        <f t="shared" si="8"/>
        <v>-17956.4</v>
      </c>
      <c r="O29" s="32">
        <f aca="true" t="shared" si="9" ref="O29:O47">SUM(B29:N29)</f>
        <v>-501670.4000000001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-21152.74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-21152.74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>SUM(B39:N39)</f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-21152.74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-21152.74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186665.29</v>
      </c>
      <c r="C42" s="35">
        <v>143386.48</v>
      </c>
      <c r="D42" s="35">
        <f>128468.59-3502.87</f>
        <v>124965.72</v>
      </c>
      <c r="E42" s="35">
        <v>35540.71</v>
      </c>
      <c r="F42" s="35">
        <v>137478.8</v>
      </c>
      <c r="G42" s="35">
        <v>183223.66</v>
      </c>
      <c r="H42" s="35">
        <f>38454.1-1057.64</f>
        <v>37396.46</v>
      </c>
      <c r="I42" s="35">
        <v>137371</v>
      </c>
      <c r="J42" s="35">
        <v>129416.42</v>
      </c>
      <c r="K42" s="35">
        <v>163203.1</v>
      </c>
      <c r="L42" s="35">
        <v>153013.18</v>
      </c>
      <c r="M42" s="35">
        <v>82886.1</v>
      </c>
      <c r="N42" s="35">
        <v>44799</v>
      </c>
      <c r="O42" s="33">
        <f t="shared" si="9"/>
        <v>1559345.9200000002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1175238.6099999999</v>
      </c>
      <c r="C45" s="36">
        <f t="shared" si="11"/>
        <v>862968.9800000001</v>
      </c>
      <c r="D45" s="36">
        <f t="shared" si="11"/>
        <v>796329.5999999999</v>
      </c>
      <c r="E45" s="36">
        <f t="shared" si="11"/>
        <v>231466.42000000004</v>
      </c>
      <c r="F45" s="36">
        <f t="shared" si="11"/>
        <v>847707.98</v>
      </c>
      <c r="G45" s="36">
        <f t="shared" si="11"/>
        <v>1148423.44</v>
      </c>
      <c r="H45" s="36">
        <f t="shared" si="11"/>
        <v>221636.74000000005</v>
      </c>
      <c r="I45" s="36">
        <f t="shared" si="11"/>
        <v>844994.9900000001</v>
      </c>
      <c r="J45" s="36">
        <f t="shared" si="11"/>
        <v>786058.5399999998</v>
      </c>
      <c r="K45" s="36">
        <f t="shared" si="11"/>
        <v>1024445.3900000001</v>
      </c>
      <c r="L45" s="36">
        <f t="shared" si="11"/>
        <v>954180.6399999999</v>
      </c>
      <c r="M45" s="36">
        <f t="shared" si="11"/>
        <v>531575.27</v>
      </c>
      <c r="N45" s="36">
        <f t="shared" si="11"/>
        <v>281229.95</v>
      </c>
      <c r="O45" s="36">
        <f>SUM(B45:N45)</f>
        <v>9706256.549999999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1175238.61</v>
      </c>
      <c r="C51" s="51">
        <f t="shared" si="12"/>
        <v>862968.98</v>
      </c>
      <c r="D51" s="51">
        <f t="shared" si="12"/>
        <v>796329.6</v>
      </c>
      <c r="E51" s="51">
        <f t="shared" si="12"/>
        <v>231466.42</v>
      </c>
      <c r="F51" s="51">
        <f t="shared" si="12"/>
        <v>847707.98</v>
      </c>
      <c r="G51" s="51">
        <f t="shared" si="12"/>
        <v>1148423.44</v>
      </c>
      <c r="H51" s="51">
        <f t="shared" si="12"/>
        <v>221636.74</v>
      </c>
      <c r="I51" s="51">
        <f t="shared" si="12"/>
        <v>844995</v>
      </c>
      <c r="J51" s="51">
        <f t="shared" si="12"/>
        <v>786058.54</v>
      </c>
      <c r="K51" s="51">
        <f t="shared" si="12"/>
        <v>1024445.39</v>
      </c>
      <c r="L51" s="51">
        <f t="shared" si="12"/>
        <v>954180.63</v>
      </c>
      <c r="M51" s="51">
        <f t="shared" si="12"/>
        <v>531575.26</v>
      </c>
      <c r="N51" s="51">
        <f t="shared" si="12"/>
        <v>281229.95</v>
      </c>
      <c r="O51" s="36">
        <f t="shared" si="12"/>
        <v>9706256.54</v>
      </c>
      <c r="Q51"/>
    </row>
    <row r="52" spans="1:18" ht="18.75" customHeight="1">
      <c r="A52" s="26" t="s">
        <v>57</v>
      </c>
      <c r="B52" s="51">
        <v>968225.63</v>
      </c>
      <c r="C52" s="51">
        <v>629449.74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1597675.37</v>
      </c>
      <c r="P52"/>
      <c r="Q52"/>
      <c r="R52" s="43"/>
    </row>
    <row r="53" spans="1:16" ht="18.75" customHeight="1">
      <c r="A53" s="26" t="s">
        <v>58</v>
      </c>
      <c r="B53" s="51">
        <v>207012.98</v>
      </c>
      <c r="C53" s="51">
        <v>233519.24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440532.22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796329.6</v>
      </c>
      <c r="E54" s="52">
        <v>0</v>
      </c>
      <c r="F54" s="52">
        <v>0</v>
      </c>
      <c r="G54" s="52">
        <v>0</v>
      </c>
      <c r="H54" s="51">
        <v>221636.74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1017966.34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231466.42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231466.42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847707.98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847707.98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1148423.44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1148423.44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844995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844995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786058.54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786058.54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1024445.39</v>
      </c>
      <c r="L60" s="31">
        <v>954180.63</v>
      </c>
      <c r="M60" s="52">
        <v>0</v>
      </c>
      <c r="N60" s="52">
        <v>0</v>
      </c>
      <c r="O60" s="36">
        <f t="shared" si="13"/>
        <v>1978626.02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531575.26</v>
      </c>
      <c r="N61" s="52">
        <v>0</v>
      </c>
      <c r="O61" s="36">
        <f t="shared" si="13"/>
        <v>531575.26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281229.95</v>
      </c>
      <c r="O62" s="55">
        <f t="shared" si="13"/>
        <v>281229.95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1:12" ht="13.5">
      <c r="A67" s="68"/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2021-08-19T14:53:25Z</dcterms:modified>
  <cp:category/>
  <cp:version/>
  <cp:contentType/>
  <cp:contentStatus/>
</cp:coreProperties>
</file>