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<sst xmlns="http://schemas.openxmlformats.org/spreadsheetml/2006/main" count="80" uniqueCount="77">
  <si>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</si>
  <si>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</si>
  <si>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</si>
  <si>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</si>
  <si>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</si>
  <si>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</si>
  <si>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</si>
  <si>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</si>
  <si>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</si>
  <si>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</si>
  <si>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</si>
  <si>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</si>
  <si>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</si>
  <si>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</si>
  <si>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</si>
  <si>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</si>
  <si>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</si>
  <si>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</si>
  <si>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</si>
  <si>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</si>
  <si>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</si>
  <si>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</si>
  <si>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</si>
  <si>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</si>
  <si>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</si>
  <si>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</si>
  <si>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</si>
  <si>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</si>
  <si>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</si>
  <si>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</si>
  <si>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</si>
  <si>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</si>
  <si>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</si>
  <si>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</si>
  <si>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</si>
  <si>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</si>
  <si>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</si>
  <si>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</si>
  <si>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</si>
  <si>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</si>
  <si>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</si>
  <si>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</si>
  <si>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</si>
  <si>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</si>
  <si>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</si>
  <si>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</si>
  <si>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</si>
  <si>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</si>
  <si>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</si>
  <si>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</si>
  <si>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</si>
  <si>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</si>
  <si>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</si>
  <si>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</si>
  <si>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</si>
  <si>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</si>
  <si>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</si>
  <si>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</si>
  <si>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</si>
  <si>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</si>
  <si>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</si>
  <si>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</si>
  <si>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</si>
  <si>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</si>
  <si>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</si>
  <si>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</si>
  <si>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</si>
  <si>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</si>
  <si>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</si>
  <si>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</si>
  <si>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</si>
  <si>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</si>
  <si>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</si>
  <si>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10/08/21 - VENCIMENTO 17/08/21</t>
  </si>
  <si>
    <t>5.2.10. Maggi Adm. de Consórcios LTDA</t>
  </si>
  <si>
    <t>5.3. Revisão de Remuneração pelo Transporte Coletivo 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</si>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</sst>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326273</v>
      </c>
      <c r="C7" s="9">
        <f t="shared" si="0"/>
        <v>233079</v>
      </c>
      <c r="D7" s="9">
        <f t="shared" si="0"/>
        <v>249205</v>
      </c>
      <c r="E7" s="9">
        <f t="shared" si="0"/>
        <v>10422</v>
      </c>
      <c r="F7" s="9">
        <f t="shared" si="0"/>
        <v>176327</v>
      </c>
      <c r="G7" s="9">
        <f t="shared" si="0"/>
        <v>295826</v>
      </c>
      <c r="H7" s="9">
        <f t="shared" si="0"/>
        <v>44143</v>
      </c>
      <c r="I7" s="9">
        <f t="shared" si="0"/>
        <v>229235</v>
      </c>
      <c r="J7" s="9">
        <f t="shared" si="0"/>
        <v>208471</v>
      </c>
      <c r="K7" s="9">
        <f t="shared" si="0"/>
        <v>299459</v>
      </c>
      <c r="L7" s="9">
        <f t="shared" si="0"/>
        <v>224738</v>
      </c>
      <c r="M7" s="9">
        <f t="shared" si="0"/>
        <v>105588</v>
      </c>
      <c r="N7" s="9">
        <f t="shared" si="0"/>
        <v>67442</v>
      </c>
      <c r="O7" s="9">
        <f t="shared" si="0"/>
        <v>2470208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15414</v>
      </c>
      <c r="C8" s="11">
        <f t="shared" si="1"/>
        <v>15857</v>
      </c>
      <c r="D8" s="11">
        <f t="shared" si="1"/>
        <v>11863</v>
      </c>
      <c r="E8" s="11">
        <f t="shared" si="1"/>
        <v>530</v>
      </c>
      <c r="F8" s="11">
        <f t="shared" si="1"/>
        <v>8558</v>
      </c>
      <c r="G8" s="11">
        <f t="shared" si="1"/>
        <v>13290</v>
      </c>
      <c r="H8" s="11">
        <f t="shared" si="1"/>
        <v>2576</v>
      </c>
      <c r="I8" s="11">
        <f t="shared" si="1"/>
        <v>15405</v>
      </c>
      <c r="J8" s="11">
        <f t="shared" si="1"/>
        <v>12417</v>
      </c>
      <c r="K8" s="11">
        <f t="shared" si="1"/>
        <v>10989</v>
      </c>
      <c r="L8" s="11">
        <f t="shared" si="1"/>
        <v>9047</v>
      </c>
      <c r="M8" s="11">
        <f t="shared" si="1"/>
        <v>4523</v>
      </c>
      <c r="N8" s="11">
        <f t="shared" si="1"/>
        <v>4328</v>
      </c>
      <c r="O8" s="11">
        <f t="shared" si="1"/>
        <v>124797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15414</v>
      </c>
      <c r="C9" s="11">
        <v>15857</v>
      </c>
      <c r="D9" s="11">
        <v>11863</v>
      </c>
      <c r="E9" s="11">
        <v>530</v>
      </c>
      <c r="F9" s="11">
        <v>8558</v>
      </c>
      <c r="G9" s="11">
        <v>13290</v>
      </c>
      <c r="H9" s="11">
        <v>2573</v>
      </c>
      <c r="I9" s="11">
        <v>15403</v>
      </c>
      <c r="J9" s="11">
        <v>12417</v>
      </c>
      <c r="K9" s="11">
        <v>10979</v>
      </c>
      <c r="L9" s="11">
        <v>9047</v>
      </c>
      <c r="M9" s="11">
        <v>4518</v>
      </c>
      <c r="N9" s="11">
        <v>4328</v>
      </c>
      <c r="O9" s="11">
        <f>SUM(B9:N9)</f>
        <v>124777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3</v>
      </c>
      <c r="I10" s="13">
        <v>2</v>
      </c>
      <c r="J10" s="13">
        <v>0</v>
      </c>
      <c r="K10" s="13">
        <v>10</v>
      </c>
      <c r="L10" s="13">
        <v>0</v>
      </c>
      <c r="M10" s="13">
        <v>5</v>
      </c>
      <c r="N10" s="13">
        <v>0</v>
      </c>
      <c r="O10" s="11">
        <f>SUM(B10:N10)</f>
        <v>20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310859</v>
      </c>
      <c r="C11" s="13">
        <v>217222</v>
      </c>
      <c r="D11" s="13">
        <v>237342</v>
      </c>
      <c r="E11" s="13">
        <v>9892</v>
      </c>
      <c r="F11" s="13">
        <v>167769</v>
      </c>
      <c r="G11" s="13">
        <v>282536</v>
      </c>
      <c r="H11" s="13">
        <v>41567</v>
      </c>
      <c r="I11" s="13">
        <v>213830</v>
      </c>
      <c r="J11" s="13">
        <v>196054</v>
      </c>
      <c r="K11" s="13">
        <v>288470</v>
      </c>
      <c r="L11" s="13">
        <v>215691</v>
      </c>
      <c r="M11" s="13">
        <v>101065</v>
      </c>
      <c r="N11" s="13">
        <v>63114</v>
      </c>
      <c r="O11" s="11">
        <f>SUM(B11:N11)</f>
        <v>2345411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1.339449152112172</v>
      </c>
      <c r="C15" s="19">
        <v>1.37251540778883</v>
      </c>
      <c r="D15" s="19">
        <v>1.350570025589082</v>
      </c>
      <c r="E15" s="19">
        <v>3.074826425410992</v>
      </c>
      <c r="F15" s="19">
        <v>1.726472590088569</v>
      </c>
      <c r="G15" s="19">
        <v>1.701377254963073</v>
      </c>
      <c r="H15" s="19">
        <v>1.8525775655619</v>
      </c>
      <c r="I15" s="19">
        <v>1.369564641956181</v>
      </c>
      <c r="J15" s="19">
        <v>1.391782155197869</v>
      </c>
      <c r="K15" s="19">
        <v>1.266829385646476</v>
      </c>
      <c r="L15" s="19">
        <v>1.411649351878513</v>
      </c>
      <c r="M15" s="19">
        <v>1.432105744801914</v>
      </c>
      <c r="N15" s="19">
        <v>1.367411646626966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1036040.3599999999</v>
      </c>
      <c r="C17" s="24">
        <f aca="true" t="shared" si="2" ref="C17:N17">C18+C19+C20+C21+C22+C23+C24+C25</f>
        <v>772076.01</v>
      </c>
      <c r="D17" s="24">
        <f t="shared" si="2"/>
        <v>702520.1299999999</v>
      </c>
      <c r="E17" s="24">
        <f t="shared" si="2"/>
        <v>122195.93999999999</v>
      </c>
      <c r="F17" s="24">
        <f t="shared" si="2"/>
        <v>739061.84</v>
      </c>
      <c r="G17" s="24">
        <f t="shared" si="2"/>
        <v>1004650.0599999999</v>
      </c>
      <c r="H17" s="24">
        <f t="shared" si="2"/>
        <v>214491.76000000004</v>
      </c>
      <c r="I17" s="24">
        <f t="shared" si="2"/>
        <v>751026.99</v>
      </c>
      <c r="J17" s="24">
        <f t="shared" si="2"/>
        <v>688821.32</v>
      </c>
      <c r="K17" s="24">
        <f t="shared" si="2"/>
        <v>872312.93</v>
      </c>
      <c r="L17" s="24">
        <f t="shared" si="2"/>
        <v>831917.1599999999</v>
      </c>
      <c r="M17" s="24">
        <f t="shared" si="2"/>
        <v>459427.45999999996</v>
      </c>
      <c r="N17" s="24">
        <f t="shared" si="2"/>
        <v>249830.08000000002</v>
      </c>
      <c r="O17" s="24">
        <f>O18+O19+O20+O21+O22+O23+O24+O25</f>
        <v>8444372.040000001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719497.22</v>
      </c>
      <c r="C18" s="30">
        <f t="shared" si="3"/>
        <v>530837.42</v>
      </c>
      <c r="D18" s="30">
        <f t="shared" si="3"/>
        <v>497637.46</v>
      </c>
      <c r="E18" s="30">
        <f t="shared" si="3"/>
        <v>35602.59</v>
      </c>
      <c r="F18" s="30">
        <f t="shared" si="3"/>
        <v>407967.78</v>
      </c>
      <c r="G18" s="30">
        <f t="shared" si="3"/>
        <v>562661.05</v>
      </c>
      <c r="H18" s="30">
        <f t="shared" si="3"/>
        <v>112577.89</v>
      </c>
      <c r="I18" s="30">
        <f t="shared" si="3"/>
        <v>517933.56</v>
      </c>
      <c r="J18" s="30">
        <f t="shared" si="3"/>
        <v>474083.9</v>
      </c>
      <c r="K18" s="30">
        <f t="shared" si="3"/>
        <v>644166.25</v>
      </c>
      <c r="L18" s="30">
        <f t="shared" si="3"/>
        <v>550203.57</v>
      </c>
      <c r="M18" s="30">
        <f t="shared" si="3"/>
        <v>298623.98</v>
      </c>
      <c r="N18" s="30">
        <f t="shared" si="3"/>
        <v>172375.01</v>
      </c>
      <c r="O18" s="30">
        <f aca="true" t="shared" si="4" ref="O18:O25">SUM(B18:N18)</f>
        <v>5524167.680000002</v>
      </c>
    </row>
    <row r="19" spans="1:23" ht="18.75" customHeight="1">
      <c r="A19" s="26" t="s">
        <v>35</v>
      </c>
      <c r="B19" s="30">
        <f>IF(B15&lt;&gt;0,ROUND((B15-1)*B18,2),0)</f>
        <v>244232.72</v>
      </c>
      <c r="C19" s="30">
        <f aca="true" t="shared" si="5" ref="C19:N19">IF(C15&lt;&gt;0,ROUND((C15-1)*C18,2),0)</f>
        <v>197745.12</v>
      </c>
      <c r="D19" s="30">
        <f t="shared" si="5"/>
        <v>174456.78</v>
      </c>
      <c r="E19" s="30">
        <f t="shared" si="5"/>
        <v>73869.19</v>
      </c>
      <c r="F19" s="30">
        <f t="shared" si="5"/>
        <v>296377.41</v>
      </c>
      <c r="G19" s="30">
        <f t="shared" si="5"/>
        <v>394637.66</v>
      </c>
      <c r="H19" s="30">
        <f t="shared" si="5"/>
        <v>95981.38</v>
      </c>
      <c r="I19" s="30">
        <f t="shared" si="5"/>
        <v>191409.93</v>
      </c>
      <c r="J19" s="30">
        <f t="shared" si="5"/>
        <v>185737.61</v>
      </c>
      <c r="K19" s="30">
        <f t="shared" si="5"/>
        <v>171882.48</v>
      </c>
      <c r="L19" s="30">
        <f t="shared" si="5"/>
        <v>226490.94</v>
      </c>
      <c r="M19" s="30">
        <f t="shared" si="5"/>
        <v>129037.14</v>
      </c>
      <c r="N19" s="30">
        <f t="shared" si="5"/>
        <v>63332.59</v>
      </c>
      <c r="O19" s="30">
        <f t="shared" si="4"/>
        <v>2445190.9499999997</v>
      </c>
      <c r="W19" s="62"/>
    </row>
    <row r="20" spans="1:15" ht="18.75" customHeight="1">
      <c r="A20" s="26" t="s">
        <v>36</v>
      </c>
      <c r="B20" s="30">
        <v>37271.47</v>
      </c>
      <c r="C20" s="30">
        <v>27077.06</v>
      </c>
      <c r="D20" s="30">
        <v>18216.99</v>
      </c>
      <c r="E20" s="30">
        <v>7217.9</v>
      </c>
      <c r="F20" s="30">
        <v>19567.81</v>
      </c>
      <c r="G20" s="30">
        <v>27031.46</v>
      </c>
      <c r="H20" s="30">
        <v>3879.67</v>
      </c>
      <c r="I20" s="30">
        <v>17565.38</v>
      </c>
      <c r="J20" s="30">
        <v>23890.79</v>
      </c>
      <c r="K20" s="30">
        <v>32647.28</v>
      </c>
      <c r="L20" s="30">
        <v>32148.69</v>
      </c>
      <c r="M20" s="30">
        <v>14158.25</v>
      </c>
      <c r="N20" s="30">
        <v>8366.71</v>
      </c>
      <c r="O20" s="30">
        <f t="shared" si="4"/>
        <v>269039.46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0</v>
      </c>
      <c r="D22" s="30">
        <v>-4976.9</v>
      </c>
      <c r="E22" s="30">
        <v>0</v>
      </c>
      <c r="F22" s="30">
        <v>-1315.3</v>
      </c>
      <c r="G22" s="30">
        <v>0</v>
      </c>
      <c r="H22" s="30">
        <v>-3089.68</v>
      </c>
      <c r="I22" s="30">
        <v>0</v>
      </c>
      <c r="J22" s="30">
        <v>-7223.87</v>
      </c>
      <c r="K22" s="30">
        <v>-1360.45</v>
      </c>
      <c r="L22" s="30">
        <v>-293.29</v>
      </c>
      <c r="M22" s="30">
        <v>0</v>
      </c>
      <c r="N22" s="30">
        <v>0</v>
      </c>
      <c r="O22" s="30">
        <f t="shared" si="4"/>
        <v>-18685.88</v>
      </c>
    </row>
    <row r="23" spans="1:26" ht="18.75" customHeight="1">
      <c r="A23" s="26" t="s">
        <v>69</v>
      </c>
      <c r="B23" s="30">
        <v>0</v>
      </c>
      <c r="C23" s="30">
        <v>-74.16</v>
      </c>
      <c r="D23" s="30">
        <v>-1888</v>
      </c>
      <c r="E23" s="30">
        <v>-425.64</v>
      </c>
      <c r="F23" s="30">
        <v>-384.2</v>
      </c>
      <c r="G23" s="30">
        <v>0</v>
      </c>
      <c r="H23" s="30">
        <v>-562.73</v>
      </c>
      <c r="I23" s="30">
        <v>-300.64</v>
      </c>
      <c r="J23" s="30">
        <v>-3123.79</v>
      </c>
      <c r="K23" s="30">
        <v>-806.28</v>
      </c>
      <c r="L23" s="30">
        <v>-524.58</v>
      </c>
      <c r="M23" s="30">
        <v>0</v>
      </c>
      <c r="N23" s="30">
        <v>0</v>
      </c>
      <c r="O23" s="30">
        <f t="shared" si="4"/>
        <v>-8090.0199999999995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32782.88</v>
      </c>
      <c r="C25" s="30">
        <v>13808.11</v>
      </c>
      <c r="D25" s="30">
        <v>17732.57</v>
      </c>
      <c r="E25" s="30">
        <v>4590.67</v>
      </c>
      <c r="F25" s="30">
        <v>15507.11</v>
      </c>
      <c r="G25" s="30">
        <v>18978.66</v>
      </c>
      <c r="H25" s="30">
        <v>4364</v>
      </c>
      <c r="I25" s="30">
        <v>23077.53</v>
      </c>
      <c r="J25" s="30">
        <v>14115.45</v>
      </c>
      <c r="K25" s="30">
        <v>24442.42</v>
      </c>
      <c r="L25" s="30">
        <v>22550.6</v>
      </c>
      <c r="M25" s="30">
        <v>16266.86</v>
      </c>
      <c r="N25" s="30">
        <v>4414.54</v>
      </c>
      <c r="O25" s="30">
        <f t="shared" si="4"/>
        <v>212631.40000000005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-67821.6</v>
      </c>
      <c r="C27" s="30">
        <f>+C28+C30+C42+C43+C46-C47</f>
        <v>-69770.8</v>
      </c>
      <c r="D27" s="30">
        <f t="shared" si="6"/>
        <v>-55621.14</v>
      </c>
      <c r="E27" s="30">
        <f t="shared" si="6"/>
        <v>-2332</v>
      </c>
      <c r="F27" s="30">
        <f t="shared" si="6"/>
        <v>-37655.2</v>
      </c>
      <c r="G27" s="30">
        <f t="shared" si="6"/>
        <v>-58476</v>
      </c>
      <c r="H27" s="30">
        <f t="shared" si="6"/>
        <v>-33384.62</v>
      </c>
      <c r="I27" s="30">
        <f t="shared" si="6"/>
        <v>-67773.2</v>
      </c>
      <c r="J27" s="30">
        <f t="shared" si="6"/>
        <v>-54634.8</v>
      </c>
      <c r="K27" s="30">
        <f t="shared" si="6"/>
        <v>-48307.6</v>
      </c>
      <c r="L27" s="30">
        <f t="shared" si="6"/>
        <v>-39806.8</v>
      </c>
      <c r="M27" s="30">
        <f t="shared" si="6"/>
        <v>-19879.2</v>
      </c>
      <c r="N27" s="30">
        <f t="shared" si="6"/>
        <v>-19043.2</v>
      </c>
      <c r="O27" s="30">
        <f t="shared" si="6"/>
        <v>-574506.1599999999</v>
      </c>
    </row>
    <row r="28" spans="1:15" ht="18.75" customHeight="1">
      <c r="A28" s="26" t="s">
        <v>40</v>
      </c>
      <c r="B28" s="31">
        <f>+B29</f>
        <v>-67821.6</v>
      </c>
      <c r="C28" s="31">
        <f>+C29</f>
        <v>-69770.8</v>
      </c>
      <c r="D28" s="31">
        <f aca="true" t="shared" si="7" ref="D28:O28">+D29</f>
        <v>-52197.2</v>
      </c>
      <c r="E28" s="31">
        <f t="shared" si="7"/>
        <v>-2332</v>
      </c>
      <c r="F28" s="31">
        <f t="shared" si="7"/>
        <v>-37655.2</v>
      </c>
      <c r="G28" s="31">
        <f t="shared" si="7"/>
        <v>-58476</v>
      </c>
      <c r="H28" s="31">
        <f t="shared" si="7"/>
        <v>-11321.2</v>
      </c>
      <c r="I28" s="31">
        <f t="shared" si="7"/>
        <v>-67773.2</v>
      </c>
      <c r="J28" s="31">
        <f t="shared" si="7"/>
        <v>-54634.8</v>
      </c>
      <c r="K28" s="31">
        <f t="shared" si="7"/>
        <v>-48307.6</v>
      </c>
      <c r="L28" s="31">
        <f t="shared" si="7"/>
        <v>-39806.8</v>
      </c>
      <c r="M28" s="31">
        <f t="shared" si="7"/>
        <v>-19879.2</v>
      </c>
      <c r="N28" s="31">
        <f t="shared" si="7"/>
        <v>-19043.2</v>
      </c>
      <c r="O28" s="31">
        <f t="shared" si="7"/>
        <v>-549018.7999999999</v>
      </c>
    </row>
    <row r="29" spans="1:26" ht="18.75" customHeight="1">
      <c r="A29" s="27" t="s">
        <v>41</v>
      </c>
      <c r="B29" s="16">
        <f>ROUND((-B9)*$G$3,2)</f>
        <v>-67821.6</v>
      </c>
      <c r="C29" s="16">
        <f aca="true" t="shared" si="8" ref="C29:N29">ROUND((-C9)*$G$3,2)</f>
        <v>-69770.8</v>
      </c>
      <c r="D29" s="16">
        <f t="shared" si="8"/>
        <v>-52197.2</v>
      </c>
      <c r="E29" s="16">
        <f t="shared" si="8"/>
        <v>-2332</v>
      </c>
      <c r="F29" s="16">
        <f t="shared" si="8"/>
        <v>-37655.2</v>
      </c>
      <c r="G29" s="16">
        <f t="shared" si="8"/>
        <v>-58476</v>
      </c>
      <c r="H29" s="16">
        <f t="shared" si="8"/>
        <v>-11321.2</v>
      </c>
      <c r="I29" s="16">
        <f t="shared" si="8"/>
        <v>-67773.2</v>
      </c>
      <c r="J29" s="16">
        <f t="shared" si="8"/>
        <v>-54634.8</v>
      </c>
      <c r="K29" s="16">
        <f t="shared" si="8"/>
        <v>-48307.6</v>
      </c>
      <c r="L29" s="16">
        <f t="shared" si="8"/>
        <v>-39806.8</v>
      </c>
      <c r="M29" s="16">
        <f t="shared" si="8"/>
        <v>-19879.2</v>
      </c>
      <c r="N29" s="16">
        <f t="shared" si="8"/>
        <v>-19043.2</v>
      </c>
      <c r="O29" s="32">
        <f aca="true" t="shared" si="9" ref="O29:O47">SUM(B29:N29)</f>
        <v>-549018.7999999999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-21012.78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-21012.78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-21012.78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-21012.78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-3423.94</v>
      </c>
      <c r="E42" s="35">
        <v>0</v>
      </c>
      <c r="F42" s="35">
        <v>0</v>
      </c>
      <c r="G42" s="35">
        <v>0</v>
      </c>
      <c r="H42" s="35">
        <v>-1050.64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-4474.58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968218.7599999999</v>
      </c>
      <c r="C45" s="36">
        <f t="shared" si="11"/>
        <v>702305.21</v>
      </c>
      <c r="D45" s="36">
        <f t="shared" si="11"/>
        <v>646898.9899999999</v>
      </c>
      <c r="E45" s="36">
        <f t="shared" si="11"/>
        <v>119863.93999999999</v>
      </c>
      <c r="F45" s="36">
        <f t="shared" si="11"/>
        <v>701406.64</v>
      </c>
      <c r="G45" s="36">
        <f t="shared" si="11"/>
        <v>946174.0599999999</v>
      </c>
      <c r="H45" s="36">
        <f t="shared" si="11"/>
        <v>181107.14000000004</v>
      </c>
      <c r="I45" s="36">
        <f t="shared" si="11"/>
        <v>683253.79</v>
      </c>
      <c r="J45" s="36">
        <f t="shared" si="11"/>
        <v>634186.5199999999</v>
      </c>
      <c r="K45" s="36">
        <f t="shared" si="11"/>
        <v>824005.3300000001</v>
      </c>
      <c r="L45" s="36">
        <f t="shared" si="11"/>
        <v>792110.3599999999</v>
      </c>
      <c r="M45" s="36">
        <f t="shared" si="11"/>
        <v>439548.25999999995</v>
      </c>
      <c r="N45" s="36">
        <f t="shared" si="11"/>
        <v>230786.88</v>
      </c>
      <c r="O45" s="36">
        <f>SUM(B45:N45)</f>
        <v>7869865.879999998</v>
      </c>
      <c r="P45"/>
      <c r="Q45" s="43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968218.76</v>
      </c>
      <c r="C51" s="51">
        <f t="shared" si="12"/>
        <v>702305.21</v>
      </c>
      <c r="D51" s="51">
        <f t="shared" si="12"/>
        <v>646898.99</v>
      </c>
      <c r="E51" s="51">
        <f t="shared" si="12"/>
        <v>119863.96</v>
      </c>
      <c r="F51" s="51">
        <f t="shared" si="12"/>
        <v>701406.64</v>
      </c>
      <c r="G51" s="51">
        <f t="shared" si="12"/>
        <v>946174.07</v>
      </c>
      <c r="H51" s="51">
        <f t="shared" si="12"/>
        <v>181107.15</v>
      </c>
      <c r="I51" s="51">
        <f t="shared" si="12"/>
        <v>683253.79</v>
      </c>
      <c r="J51" s="51">
        <f t="shared" si="12"/>
        <v>634186.52</v>
      </c>
      <c r="K51" s="51">
        <f t="shared" si="12"/>
        <v>824005.34</v>
      </c>
      <c r="L51" s="51">
        <f t="shared" si="12"/>
        <v>792110.37</v>
      </c>
      <c r="M51" s="51">
        <f t="shared" si="12"/>
        <v>439548.26</v>
      </c>
      <c r="N51" s="51">
        <f t="shared" si="12"/>
        <v>230786.87</v>
      </c>
      <c r="O51" s="36">
        <f t="shared" si="12"/>
        <v>7869865.93</v>
      </c>
      <c r="Q51"/>
    </row>
    <row r="52" spans="1:18" ht="18.75" customHeight="1">
      <c r="A52" s="26" t="s">
        <v>57</v>
      </c>
      <c r="B52" s="51">
        <v>798717.78</v>
      </c>
      <c r="C52" s="51">
        <v>512968.51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1311686.29</v>
      </c>
      <c r="P52"/>
      <c r="Q52"/>
      <c r="R52" s="43"/>
    </row>
    <row r="53" spans="1:16" ht="18.75" customHeight="1">
      <c r="A53" s="26" t="s">
        <v>58</v>
      </c>
      <c r="B53" s="51">
        <v>169500.98</v>
      </c>
      <c r="C53" s="51">
        <v>189336.7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358837.68000000005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646898.99</v>
      </c>
      <c r="E54" s="52">
        <v>0</v>
      </c>
      <c r="F54" s="52">
        <v>0</v>
      </c>
      <c r="G54" s="52">
        <v>0</v>
      </c>
      <c r="H54" s="51">
        <v>181107.15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828006.14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119863.96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119863.96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701406.64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701406.64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946174.07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946174.07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683253.79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683253.79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634186.52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634186.52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824005.34</v>
      </c>
      <c r="L60" s="31">
        <v>792110.37</v>
      </c>
      <c r="M60" s="52">
        <v>0</v>
      </c>
      <c r="N60" s="52">
        <v>0</v>
      </c>
      <c r="O60" s="36">
        <f t="shared" si="13"/>
        <v>1616115.71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439548.26</v>
      </c>
      <c r="N61" s="52">
        <v>0</v>
      </c>
      <c r="O61" s="36">
        <f t="shared" si="13"/>
        <v>439548.26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230786.87</v>
      </c>
      <c r="O62" s="55">
        <f t="shared" si="13"/>
        <v>230786.87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2021-08-17T12:19:39Z</dcterms:modified>
  <cp:category/>
  <cp:version/>
  <cp:contentType/>
  <cp:contentStatus/>
</cp:coreProperties>
</file>