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<sst xmlns="http://schemas.openxmlformats.org/spreadsheetml/2006/main" count="80" uniqueCount="77">
  <si>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</si>
  <si>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</si>
  <si>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</si>
  <si>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</si>
  <si>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</si>
  <si>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</si>
  <si>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</si>
  <si>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</si>
  <si>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</si>
  <si>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</si>
  <si>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</si>
  <si>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</si>
  <si>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</si>
  <si>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</si>
  <si>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</si>
  <si>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</si>
  <si>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</si>
  <si>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</si>
  <si>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</si>
  <si>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</si>
  <si>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</si>
  <si>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</si>
  <si>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</si>
  <si>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</si>
  <si>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</si>
  <si>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</si>
  <si>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</si>
  <si>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</si>
  <si>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</si>
  <si>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</si>
  <si>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</si>
  <si>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</si>
  <si>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</si>
  <si>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</si>
  <si>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</si>
  <si>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</si>
  <si>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</si>
  <si>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</si>
  <si>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</si>
  <si>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</si>
  <si>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</si>
  <si>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</si>
  <si>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</si>
  <si>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</si>
  <si>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</si>
  <si>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</si>
  <si>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</si>
  <si>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</si>
  <si>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</si>
  <si>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</si>
  <si>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</si>
  <si>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</si>
  <si>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</si>
  <si>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</si>
  <si>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</si>
  <si>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</si>
  <si>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</si>
  <si>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</si>
  <si>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</si>
  <si>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</si>
  <si>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</si>
  <si>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</si>
  <si>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</si>
  <si>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</si>
  <si>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</si>
  <si>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</si>
  <si>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</si>
  <si>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</si>
  <si>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</si>
  <si>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</si>
  <si>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</si>
  <si>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</si>
  <si>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</si>
  <si>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09/08/21 - VENCIMENTO 16/08/21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</si>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</sst>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312284</v>
      </c>
      <c r="C7" s="9">
        <f t="shared" si="0"/>
        <v>225834</v>
      </c>
      <c r="D7" s="9">
        <f t="shared" si="0"/>
        <v>238403</v>
      </c>
      <c r="E7" s="9">
        <f t="shared" si="0"/>
        <v>51241</v>
      </c>
      <c r="F7" s="9">
        <f t="shared" si="0"/>
        <v>164201</v>
      </c>
      <c r="G7" s="9">
        <f t="shared" si="0"/>
        <v>282231</v>
      </c>
      <c r="H7" s="9">
        <f t="shared" si="0"/>
        <v>42603</v>
      </c>
      <c r="I7" s="9">
        <f t="shared" si="0"/>
        <v>220211</v>
      </c>
      <c r="J7" s="9">
        <f t="shared" si="0"/>
        <v>201194</v>
      </c>
      <c r="K7" s="9">
        <f t="shared" si="0"/>
        <v>286749</v>
      </c>
      <c r="L7" s="9">
        <f t="shared" si="0"/>
        <v>210392</v>
      </c>
      <c r="M7" s="9">
        <f t="shared" si="0"/>
        <v>101795</v>
      </c>
      <c r="N7" s="9">
        <f t="shared" si="0"/>
        <v>65022</v>
      </c>
      <c r="O7" s="9">
        <f t="shared" si="0"/>
        <v>2402160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16794</v>
      </c>
      <c r="C8" s="11">
        <f t="shared" si="1"/>
        <v>16944</v>
      </c>
      <c r="D8" s="11">
        <f t="shared" si="1"/>
        <v>12965</v>
      </c>
      <c r="E8" s="11">
        <f t="shared" si="1"/>
        <v>2545</v>
      </c>
      <c r="F8" s="11">
        <f t="shared" si="1"/>
        <v>8641</v>
      </c>
      <c r="G8" s="11">
        <f t="shared" si="1"/>
        <v>14153</v>
      </c>
      <c r="H8" s="11">
        <f t="shared" si="1"/>
        <v>2741</v>
      </c>
      <c r="I8" s="11">
        <f t="shared" si="1"/>
        <v>16077</v>
      </c>
      <c r="J8" s="11">
        <f t="shared" si="1"/>
        <v>13194</v>
      </c>
      <c r="K8" s="11">
        <f t="shared" si="1"/>
        <v>11929</v>
      </c>
      <c r="L8" s="11">
        <f t="shared" si="1"/>
        <v>9244</v>
      </c>
      <c r="M8" s="11">
        <f t="shared" si="1"/>
        <v>5068</v>
      </c>
      <c r="N8" s="11">
        <f t="shared" si="1"/>
        <v>4635</v>
      </c>
      <c r="O8" s="11">
        <f t="shared" si="1"/>
        <v>134930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16794</v>
      </c>
      <c r="C9" s="11">
        <v>16944</v>
      </c>
      <c r="D9" s="11">
        <v>12965</v>
      </c>
      <c r="E9" s="11">
        <v>2545</v>
      </c>
      <c r="F9" s="11">
        <v>8641</v>
      </c>
      <c r="G9" s="11">
        <v>14153</v>
      </c>
      <c r="H9" s="11">
        <v>2735</v>
      </c>
      <c r="I9" s="11">
        <v>16077</v>
      </c>
      <c r="J9" s="11">
        <v>13194</v>
      </c>
      <c r="K9" s="11">
        <v>11917</v>
      </c>
      <c r="L9" s="11">
        <v>9244</v>
      </c>
      <c r="M9" s="11">
        <v>5056</v>
      </c>
      <c r="N9" s="11">
        <v>4635</v>
      </c>
      <c r="O9" s="11">
        <f>SUM(B9:N9)</f>
        <v>134900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12</v>
      </c>
      <c r="L10" s="13">
        <v>0</v>
      </c>
      <c r="M10" s="13">
        <v>12</v>
      </c>
      <c r="N10" s="13">
        <v>0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295490</v>
      </c>
      <c r="C11" s="13">
        <v>208890</v>
      </c>
      <c r="D11" s="13">
        <v>225438</v>
      </c>
      <c r="E11" s="13">
        <v>48696</v>
      </c>
      <c r="F11" s="13">
        <v>155560</v>
      </c>
      <c r="G11" s="13">
        <v>268078</v>
      </c>
      <c r="H11" s="13">
        <v>39862</v>
      </c>
      <c r="I11" s="13">
        <v>204134</v>
      </c>
      <c r="J11" s="13">
        <v>188000</v>
      </c>
      <c r="K11" s="13">
        <v>274820</v>
      </c>
      <c r="L11" s="13">
        <v>201148</v>
      </c>
      <c r="M11" s="13">
        <v>96727</v>
      </c>
      <c r="N11" s="13">
        <v>60387</v>
      </c>
      <c r="O11" s="11">
        <f>SUM(B11:N11)</f>
        <v>2267230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1.38839050486195</v>
      </c>
      <c r="C15" s="19">
        <v>1.415172519435988</v>
      </c>
      <c r="D15" s="19">
        <v>1.342994515973409</v>
      </c>
      <c r="E15" s="19">
        <v>1.075190298432515</v>
      </c>
      <c r="F15" s="19">
        <v>1.803545165090826</v>
      </c>
      <c r="G15" s="19">
        <v>1.769300341400418</v>
      </c>
      <c r="H15" s="19">
        <v>1.909209873993208</v>
      </c>
      <c r="I15" s="19">
        <v>1.41917888590078</v>
      </c>
      <c r="J15" s="19">
        <v>1.411973502668784</v>
      </c>
      <c r="K15" s="19">
        <v>1.305283650640667</v>
      </c>
      <c r="L15" s="19">
        <v>1.465676501213511</v>
      </c>
      <c r="M15" s="19">
        <v>1.476443691958529</v>
      </c>
      <c r="N15" s="19">
        <v>1.400763398398281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1028334.46</v>
      </c>
      <c r="C17" s="24">
        <f aca="true" t="shared" si="2" ref="C17:N17">C18+C19+C20+C21+C22+C23+C24+C25</f>
        <v>771411.09</v>
      </c>
      <c r="D17" s="24">
        <f t="shared" si="2"/>
        <v>667914.32</v>
      </c>
      <c r="E17" s="24">
        <f t="shared" si="2"/>
        <v>200854.09000000005</v>
      </c>
      <c r="F17" s="24">
        <f t="shared" si="2"/>
        <v>719283.3299999998</v>
      </c>
      <c r="G17" s="24">
        <f t="shared" si="2"/>
        <v>997482.2</v>
      </c>
      <c r="H17" s="24">
        <f t="shared" si="2"/>
        <v>213513.41999999998</v>
      </c>
      <c r="I17" s="24">
        <f t="shared" si="2"/>
        <v>748273.45</v>
      </c>
      <c r="J17" s="24">
        <f t="shared" si="2"/>
        <v>674207.84</v>
      </c>
      <c r="K17" s="24">
        <f t="shared" si="2"/>
        <v>860606.3900000001</v>
      </c>
      <c r="L17" s="24">
        <f t="shared" si="2"/>
        <v>809283.5499999999</v>
      </c>
      <c r="M17" s="24">
        <f t="shared" si="2"/>
        <v>456857.85</v>
      </c>
      <c r="N17" s="24">
        <f t="shared" si="2"/>
        <v>246744.41000000003</v>
      </c>
      <c r="O17" s="24">
        <f>O18+O19+O20+O21+O22+O23+O24+O25</f>
        <v>8394766.400000002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688648.68</v>
      </c>
      <c r="C18" s="30">
        <f t="shared" si="3"/>
        <v>514336.94</v>
      </c>
      <c r="D18" s="30">
        <f t="shared" si="3"/>
        <v>476066.95</v>
      </c>
      <c r="E18" s="30">
        <f t="shared" si="3"/>
        <v>175044.38</v>
      </c>
      <c r="F18" s="30">
        <f t="shared" si="3"/>
        <v>379911.85</v>
      </c>
      <c r="G18" s="30">
        <f t="shared" si="3"/>
        <v>536803.36</v>
      </c>
      <c r="H18" s="30">
        <f t="shared" si="3"/>
        <v>108650.43</v>
      </c>
      <c r="I18" s="30">
        <f t="shared" si="3"/>
        <v>497544.73</v>
      </c>
      <c r="J18" s="30">
        <f t="shared" si="3"/>
        <v>457535.28</v>
      </c>
      <c r="K18" s="30">
        <f t="shared" si="3"/>
        <v>616825.77</v>
      </c>
      <c r="L18" s="30">
        <f t="shared" si="3"/>
        <v>515081.69</v>
      </c>
      <c r="M18" s="30">
        <f t="shared" si="3"/>
        <v>287896.62</v>
      </c>
      <c r="N18" s="30">
        <f t="shared" si="3"/>
        <v>166189.73</v>
      </c>
      <c r="O18" s="30">
        <f aca="true" t="shared" si="4" ref="O18:O25">SUM(B18:N18)</f>
        <v>5420536.410000002</v>
      </c>
    </row>
    <row r="19" spans="1:23" ht="18.75" customHeight="1">
      <c r="A19" s="26" t="s">
        <v>35</v>
      </c>
      <c r="B19" s="30">
        <f>IF(B15&lt;&gt;0,ROUND((B15-1)*B18,2),0)</f>
        <v>267464.61</v>
      </c>
      <c r="C19" s="30">
        <f aca="true" t="shared" si="5" ref="C19:N19">IF(C15&lt;&gt;0,ROUND((C15-1)*C18,2),0)</f>
        <v>213538.56</v>
      </c>
      <c r="D19" s="30">
        <f t="shared" si="5"/>
        <v>163288.35</v>
      </c>
      <c r="E19" s="30">
        <f t="shared" si="5"/>
        <v>13161.64</v>
      </c>
      <c r="F19" s="30">
        <f t="shared" si="5"/>
        <v>305276.33</v>
      </c>
      <c r="G19" s="30">
        <f t="shared" si="5"/>
        <v>412963.01</v>
      </c>
      <c r="H19" s="30">
        <f t="shared" si="5"/>
        <v>98786.04</v>
      </c>
      <c r="I19" s="30">
        <f t="shared" si="5"/>
        <v>208560.25</v>
      </c>
      <c r="J19" s="30">
        <f t="shared" si="5"/>
        <v>188492.41</v>
      </c>
      <c r="K19" s="30">
        <f t="shared" si="5"/>
        <v>188306.82</v>
      </c>
      <c r="L19" s="30">
        <f t="shared" si="5"/>
        <v>239861.44</v>
      </c>
      <c r="M19" s="30">
        <f t="shared" si="5"/>
        <v>137166.53</v>
      </c>
      <c r="N19" s="30">
        <f t="shared" si="5"/>
        <v>66602.76</v>
      </c>
      <c r="O19" s="30">
        <f t="shared" si="4"/>
        <v>2503468.7499999995</v>
      </c>
      <c r="W19" s="62"/>
    </row>
    <row r="20" spans="1:15" ht="18.75" customHeight="1">
      <c r="A20" s="26" t="s">
        <v>36</v>
      </c>
      <c r="B20" s="30">
        <v>37182.22</v>
      </c>
      <c r="C20" s="30">
        <v>27045.02</v>
      </c>
      <c r="D20" s="30">
        <v>17633.96</v>
      </c>
      <c r="E20" s="30">
        <v>7212.75</v>
      </c>
      <c r="F20" s="30">
        <v>19407.35</v>
      </c>
      <c r="G20" s="30">
        <v>27395.94</v>
      </c>
      <c r="H20" s="30">
        <v>4024.13</v>
      </c>
      <c r="I20" s="30">
        <v>17975.19</v>
      </c>
      <c r="J20" s="30">
        <v>23604.46</v>
      </c>
      <c r="K20" s="30">
        <v>32058.45</v>
      </c>
      <c r="L20" s="30">
        <v>31865.98</v>
      </c>
      <c r="M20" s="30">
        <v>14186.61</v>
      </c>
      <c r="N20" s="30">
        <v>8260.92</v>
      </c>
      <c r="O20" s="30">
        <f t="shared" si="4"/>
        <v>267852.98000000004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-3171.84</v>
      </c>
      <c r="E23" s="30">
        <v>-496.58</v>
      </c>
      <c r="F23" s="30">
        <v>-845.24</v>
      </c>
      <c r="G23" s="30">
        <v>0</v>
      </c>
      <c r="H23" s="30">
        <v>-562.73</v>
      </c>
      <c r="I23" s="30">
        <v>-225.48</v>
      </c>
      <c r="J23" s="30">
        <v>-3657.12</v>
      </c>
      <c r="K23" s="30">
        <v>-1007.85</v>
      </c>
      <c r="L23" s="30">
        <v>-1124.1</v>
      </c>
      <c r="M23" s="30">
        <v>0</v>
      </c>
      <c r="N23" s="30">
        <v>-64.77</v>
      </c>
      <c r="O23" s="30">
        <f t="shared" si="4"/>
        <v>-11155.71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-73893.6</v>
      </c>
      <c r="C27" s="30">
        <f>+C28+C30+C42+C43+C46-C47</f>
        <v>-74553.6</v>
      </c>
      <c r="D27" s="30">
        <f t="shared" si="6"/>
        <v>-60296.91</v>
      </c>
      <c r="E27" s="30">
        <f t="shared" si="6"/>
        <v>-11198</v>
      </c>
      <c r="F27" s="30">
        <f t="shared" si="6"/>
        <v>-38020.4</v>
      </c>
      <c r="G27" s="30">
        <f t="shared" si="6"/>
        <v>-62273.2</v>
      </c>
      <c r="H27" s="30">
        <f t="shared" si="6"/>
        <v>-33994.69</v>
      </c>
      <c r="I27" s="30">
        <f t="shared" si="6"/>
        <v>-70738.8</v>
      </c>
      <c r="J27" s="30">
        <f t="shared" si="6"/>
        <v>-58053.6</v>
      </c>
      <c r="K27" s="30">
        <f t="shared" si="6"/>
        <v>-52434.8</v>
      </c>
      <c r="L27" s="30">
        <f t="shared" si="6"/>
        <v>-40673.6</v>
      </c>
      <c r="M27" s="30">
        <f t="shared" si="6"/>
        <v>-22246.4</v>
      </c>
      <c r="N27" s="30">
        <f t="shared" si="6"/>
        <v>-20394</v>
      </c>
      <c r="O27" s="30">
        <f t="shared" si="6"/>
        <v>-618771.6</v>
      </c>
    </row>
    <row r="28" spans="1:15" ht="18.75" customHeight="1">
      <c r="A28" s="26" t="s">
        <v>40</v>
      </c>
      <c r="B28" s="31">
        <f>+B29</f>
        <v>-73893.6</v>
      </c>
      <c r="C28" s="31">
        <f>+C29</f>
        <v>-74553.6</v>
      </c>
      <c r="D28" s="31">
        <f aca="true" t="shared" si="7" ref="D28:O28">+D29</f>
        <v>-57046</v>
      </c>
      <c r="E28" s="31">
        <f t="shared" si="7"/>
        <v>-11198</v>
      </c>
      <c r="F28" s="31">
        <f t="shared" si="7"/>
        <v>-38020.4</v>
      </c>
      <c r="G28" s="31">
        <f t="shared" si="7"/>
        <v>-62273.2</v>
      </c>
      <c r="H28" s="31">
        <f t="shared" si="7"/>
        <v>-12034</v>
      </c>
      <c r="I28" s="31">
        <f t="shared" si="7"/>
        <v>-70738.8</v>
      </c>
      <c r="J28" s="31">
        <f t="shared" si="7"/>
        <v>-58053.6</v>
      </c>
      <c r="K28" s="31">
        <f t="shared" si="7"/>
        <v>-52434.8</v>
      </c>
      <c r="L28" s="31">
        <f t="shared" si="7"/>
        <v>-40673.6</v>
      </c>
      <c r="M28" s="31">
        <f t="shared" si="7"/>
        <v>-22246.4</v>
      </c>
      <c r="N28" s="31">
        <f t="shared" si="7"/>
        <v>-20394</v>
      </c>
      <c r="O28" s="31">
        <f t="shared" si="7"/>
        <v>-593560</v>
      </c>
    </row>
    <row r="29" spans="1:26" ht="18.75" customHeight="1">
      <c r="A29" s="27" t="s">
        <v>41</v>
      </c>
      <c r="B29" s="16">
        <f>ROUND((-B9)*$G$3,2)</f>
        <v>-73893.6</v>
      </c>
      <c r="C29" s="16">
        <f aca="true" t="shared" si="8" ref="C29:N29">ROUND((-C9)*$G$3,2)</f>
        <v>-74553.6</v>
      </c>
      <c r="D29" s="16">
        <f t="shared" si="8"/>
        <v>-57046</v>
      </c>
      <c r="E29" s="16">
        <f t="shared" si="8"/>
        <v>-11198</v>
      </c>
      <c r="F29" s="16">
        <f t="shared" si="8"/>
        <v>-38020.4</v>
      </c>
      <c r="G29" s="16">
        <f t="shared" si="8"/>
        <v>-62273.2</v>
      </c>
      <c r="H29" s="16">
        <f t="shared" si="8"/>
        <v>-12034</v>
      </c>
      <c r="I29" s="16">
        <f t="shared" si="8"/>
        <v>-70738.8</v>
      </c>
      <c r="J29" s="16">
        <f t="shared" si="8"/>
        <v>-58053.6</v>
      </c>
      <c r="K29" s="16">
        <f t="shared" si="8"/>
        <v>-52434.8</v>
      </c>
      <c r="L29" s="16">
        <f t="shared" si="8"/>
        <v>-40673.6</v>
      </c>
      <c r="M29" s="16">
        <f t="shared" si="8"/>
        <v>-22246.4</v>
      </c>
      <c r="N29" s="16">
        <f t="shared" si="8"/>
        <v>-20394</v>
      </c>
      <c r="O29" s="32">
        <f aca="true" t="shared" si="9" ref="O29:O47">SUM(B29:N29)</f>
        <v>-593560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-20914.94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-20914.94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-20914.94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-20914.94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-3250.91</v>
      </c>
      <c r="E42" s="35">
        <v>0</v>
      </c>
      <c r="F42" s="35">
        <v>0</v>
      </c>
      <c r="G42" s="35">
        <v>0</v>
      </c>
      <c r="H42" s="35">
        <v>-1045.75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-4296.66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954440.86</v>
      </c>
      <c r="C45" s="36">
        <f t="shared" si="11"/>
        <v>696857.49</v>
      </c>
      <c r="D45" s="36">
        <f t="shared" si="11"/>
        <v>607617.4099999999</v>
      </c>
      <c r="E45" s="36">
        <f t="shared" si="11"/>
        <v>189656.09000000005</v>
      </c>
      <c r="F45" s="36">
        <f t="shared" si="11"/>
        <v>681262.9299999998</v>
      </c>
      <c r="G45" s="36">
        <f t="shared" si="11"/>
        <v>935209</v>
      </c>
      <c r="H45" s="36">
        <f t="shared" si="11"/>
        <v>179518.72999999998</v>
      </c>
      <c r="I45" s="36">
        <f t="shared" si="11"/>
        <v>677534.6499999999</v>
      </c>
      <c r="J45" s="36">
        <f t="shared" si="11"/>
        <v>616154.24</v>
      </c>
      <c r="K45" s="36">
        <f t="shared" si="11"/>
        <v>808171.5900000001</v>
      </c>
      <c r="L45" s="36">
        <f t="shared" si="11"/>
        <v>768609.95</v>
      </c>
      <c r="M45" s="36">
        <f t="shared" si="11"/>
        <v>434611.44999999995</v>
      </c>
      <c r="N45" s="36">
        <f t="shared" si="11"/>
        <v>226350.41000000003</v>
      </c>
      <c r="O45" s="36">
        <f>SUM(B45:N45)</f>
        <v>7775994.800000001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954440.8600000001</v>
      </c>
      <c r="C51" s="51">
        <f t="shared" si="12"/>
        <v>696857.48</v>
      </c>
      <c r="D51" s="51">
        <f t="shared" si="12"/>
        <v>607617.41</v>
      </c>
      <c r="E51" s="51">
        <f t="shared" si="12"/>
        <v>189656.09</v>
      </c>
      <c r="F51" s="51">
        <f t="shared" si="12"/>
        <v>681262.94</v>
      </c>
      <c r="G51" s="51">
        <f t="shared" si="12"/>
        <v>935209</v>
      </c>
      <c r="H51" s="51">
        <f t="shared" si="12"/>
        <v>179518.74</v>
      </c>
      <c r="I51" s="51">
        <f t="shared" si="12"/>
        <v>677534.66</v>
      </c>
      <c r="J51" s="51">
        <f t="shared" si="12"/>
        <v>616154.24</v>
      </c>
      <c r="K51" s="51">
        <f t="shared" si="12"/>
        <v>808171.6</v>
      </c>
      <c r="L51" s="51">
        <f t="shared" si="12"/>
        <v>768609.96</v>
      </c>
      <c r="M51" s="51">
        <f t="shared" si="12"/>
        <v>434611.45</v>
      </c>
      <c r="N51" s="51">
        <f t="shared" si="12"/>
        <v>226350.41</v>
      </c>
      <c r="O51" s="36">
        <f t="shared" si="12"/>
        <v>7775994.840000001</v>
      </c>
      <c r="Q51"/>
    </row>
    <row r="52" spans="1:18" ht="18.75" customHeight="1">
      <c r="A52" s="26" t="s">
        <v>57</v>
      </c>
      <c r="B52" s="51">
        <v>787436.43</v>
      </c>
      <c r="C52" s="51">
        <v>509018.9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1296455.33</v>
      </c>
      <c r="P52"/>
      <c r="Q52"/>
      <c r="R52" s="43"/>
    </row>
    <row r="53" spans="1:16" ht="18.75" customHeight="1">
      <c r="A53" s="26" t="s">
        <v>58</v>
      </c>
      <c r="B53" s="51">
        <v>167004.43</v>
      </c>
      <c r="C53" s="51">
        <v>187838.58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354843.01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607617.41</v>
      </c>
      <c r="E54" s="52">
        <v>0</v>
      </c>
      <c r="F54" s="52">
        <v>0</v>
      </c>
      <c r="G54" s="52">
        <v>0</v>
      </c>
      <c r="H54" s="51">
        <v>179518.74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787136.15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189656.09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189656.09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681262.94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681262.94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935209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935209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677534.66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677534.66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616154.24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616154.24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808171.6</v>
      </c>
      <c r="L60" s="31">
        <v>768609.96</v>
      </c>
      <c r="M60" s="52">
        <v>0</v>
      </c>
      <c r="N60" s="52">
        <v>0</v>
      </c>
      <c r="O60" s="36">
        <f t="shared" si="13"/>
        <v>1576781.56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434611.45</v>
      </c>
      <c r="N61" s="52">
        <v>0</v>
      </c>
      <c r="O61" s="36">
        <f t="shared" si="13"/>
        <v>434611.45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226350.41</v>
      </c>
      <c r="O62" s="55">
        <f t="shared" si="13"/>
        <v>226350.41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2021-08-13T18:21:42Z</dcterms:modified>
  <cp:category/>
  <cp:version/>
  <cp:contentType/>
  <cp:contentStatus/>
</cp:coreProperties>
</file>