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<sst xmlns="http://schemas.openxmlformats.org/spreadsheetml/2006/main" count="80" uniqueCount="77">
  <si>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</si>
  <si>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</si>
  <si>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</si>
  <si>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</si>
  <si>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</si>
  <si>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</si>
  <si>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</si>
  <si>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</si>
  <si>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</si>
  <si>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</si>
  <si>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</si>
  <si>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</si>
  <si>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</si>
  <si>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</si>
  <si>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</si>
  <si>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</si>
  <si>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</si>
  <si>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</si>
  <si>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</si>
  <si>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</si>
  <si>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</si>
  <si>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</si>
  <si>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</si>
  <si>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</si>
  <si>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</si>
  <si>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</si>
  <si>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</si>
  <si>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</si>
  <si>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</si>
  <si>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</si>
  <si>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</si>
  <si>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</si>
  <si>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</si>
  <si>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</si>
  <si>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</si>
  <si>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</si>
  <si>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</si>
  <si>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</si>
  <si>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</si>
  <si>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</si>
  <si>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</si>
  <si>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</si>
  <si>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</si>
  <si>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</si>
  <si>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</si>
  <si>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</si>
  <si>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</si>
  <si>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</si>
  <si>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</si>
  <si>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</si>
  <si>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</si>
  <si>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</si>
  <si>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</si>
  <si>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</si>
  <si>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</si>
  <si>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</si>
  <si>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</si>
  <si>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</si>
  <si>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</si>
  <si>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</si>
  <si>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</si>
  <si>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</si>
  <si>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</si>
  <si>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</si>
  <si>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</si>
  <si>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</si>
  <si>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</si>
  <si>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</si>
  <si>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</si>
  <si>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</si>
  <si>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</si>
  <si>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</si>
  <si>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</si>
  <si>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06/08/21 - VENCIMENTO 13/08/21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</si>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</sst>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326162</v>
      </c>
      <c r="C7" s="9">
        <f t="shared" si="0"/>
        <v>234234</v>
      </c>
      <c r="D7" s="9">
        <f t="shared" si="0"/>
        <v>251950</v>
      </c>
      <c r="E7" s="9">
        <f t="shared" si="0"/>
        <v>56206</v>
      </c>
      <c r="F7" s="9">
        <f t="shared" si="0"/>
        <v>176437</v>
      </c>
      <c r="G7" s="9">
        <f t="shared" si="0"/>
        <v>298650</v>
      </c>
      <c r="H7" s="9">
        <f t="shared" si="0"/>
        <v>44977</v>
      </c>
      <c r="I7" s="9">
        <f t="shared" si="0"/>
        <v>229656</v>
      </c>
      <c r="J7" s="9">
        <f t="shared" si="0"/>
        <v>209132</v>
      </c>
      <c r="K7" s="9">
        <f t="shared" si="0"/>
        <v>297928</v>
      </c>
      <c r="L7" s="9">
        <f t="shared" si="0"/>
        <v>218984</v>
      </c>
      <c r="M7" s="9">
        <f t="shared" si="0"/>
        <v>104976</v>
      </c>
      <c r="N7" s="9">
        <f t="shared" si="0"/>
        <v>67728</v>
      </c>
      <c r="O7" s="9">
        <f t="shared" si="0"/>
        <v>2517020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16729</v>
      </c>
      <c r="C8" s="11">
        <f t="shared" si="1"/>
        <v>17484</v>
      </c>
      <c r="D8" s="11">
        <f t="shared" si="1"/>
        <v>13508</v>
      </c>
      <c r="E8" s="11">
        <f t="shared" si="1"/>
        <v>2747</v>
      </c>
      <c r="F8" s="11">
        <f t="shared" si="1"/>
        <v>8989</v>
      </c>
      <c r="G8" s="11">
        <f t="shared" si="1"/>
        <v>14941</v>
      </c>
      <c r="H8" s="11">
        <f t="shared" si="1"/>
        <v>2704</v>
      </c>
      <c r="I8" s="11">
        <f t="shared" si="1"/>
        <v>16912</v>
      </c>
      <c r="J8" s="11">
        <f t="shared" si="1"/>
        <v>13375</v>
      </c>
      <c r="K8" s="11">
        <f t="shared" si="1"/>
        <v>11880</v>
      </c>
      <c r="L8" s="11">
        <f t="shared" si="1"/>
        <v>9112</v>
      </c>
      <c r="M8" s="11">
        <f t="shared" si="1"/>
        <v>4845</v>
      </c>
      <c r="N8" s="11">
        <f t="shared" si="1"/>
        <v>4513</v>
      </c>
      <c r="O8" s="11">
        <f t="shared" si="1"/>
        <v>137739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16729</v>
      </c>
      <c r="C9" s="11">
        <v>17484</v>
      </c>
      <c r="D9" s="11">
        <v>13508</v>
      </c>
      <c r="E9" s="11">
        <v>2747</v>
      </c>
      <c r="F9" s="11">
        <v>8989</v>
      </c>
      <c r="G9" s="11">
        <v>14941</v>
      </c>
      <c r="H9" s="11">
        <v>2699</v>
      </c>
      <c r="I9" s="11">
        <v>16911</v>
      </c>
      <c r="J9" s="11">
        <v>13375</v>
      </c>
      <c r="K9" s="11">
        <v>11876</v>
      </c>
      <c r="L9" s="11">
        <v>9112</v>
      </c>
      <c r="M9" s="11">
        <v>4842</v>
      </c>
      <c r="N9" s="11">
        <v>4513</v>
      </c>
      <c r="O9" s="11">
        <f>SUM(B9:N9)</f>
        <v>137726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309433</v>
      </c>
      <c r="C11" s="13">
        <v>216750</v>
      </c>
      <c r="D11" s="13">
        <v>238442</v>
      </c>
      <c r="E11" s="13">
        <v>53459</v>
      </c>
      <c r="F11" s="13">
        <v>167448</v>
      </c>
      <c r="G11" s="13">
        <v>283709</v>
      </c>
      <c r="H11" s="13">
        <v>42273</v>
      </c>
      <c r="I11" s="13">
        <v>212744</v>
      </c>
      <c r="J11" s="13">
        <v>195757</v>
      </c>
      <c r="K11" s="13">
        <v>286048</v>
      </c>
      <c r="L11" s="13">
        <v>209872</v>
      </c>
      <c r="M11" s="13">
        <v>100131</v>
      </c>
      <c r="N11" s="13">
        <v>63215</v>
      </c>
      <c r="O11" s="11">
        <f>SUM(B11:N11)</f>
        <v>2379281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1.340032251310966</v>
      </c>
      <c r="C15" s="19">
        <v>1.37008966932428</v>
      </c>
      <c r="D15" s="19">
        <v>1.351386786724919</v>
      </c>
      <c r="E15" s="19">
        <v>0.980164369251573</v>
      </c>
      <c r="F15" s="19">
        <v>1.737751251989476</v>
      </c>
      <c r="G15" s="19">
        <v>1.666274664640312</v>
      </c>
      <c r="H15" s="19">
        <v>1.791302256903391</v>
      </c>
      <c r="I15" s="19">
        <v>1.380421327887574</v>
      </c>
      <c r="J15" s="19">
        <v>1.413006668099371</v>
      </c>
      <c r="K15" s="19">
        <v>1.287044709376269</v>
      </c>
      <c r="L15" s="19">
        <v>1.418409587855758</v>
      </c>
      <c r="M15" s="19">
        <v>1.439128057562764</v>
      </c>
      <c r="N15" s="19">
        <v>1.362609448163008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1036331.0199999999</v>
      </c>
      <c r="C17" s="24">
        <f aca="true" t="shared" si="2" ref="C17:N17">C18+C19+C20+C21+C22+C23+C24+C25</f>
        <v>774434.4999999999</v>
      </c>
      <c r="D17" s="24">
        <f t="shared" si="2"/>
        <v>710660.7599999999</v>
      </c>
      <c r="E17" s="24">
        <f t="shared" si="2"/>
        <v>200594.05000000005</v>
      </c>
      <c r="F17" s="24">
        <f t="shared" si="2"/>
        <v>744550.6599999999</v>
      </c>
      <c r="G17" s="24">
        <f t="shared" si="2"/>
        <v>993346.7500000001</v>
      </c>
      <c r="H17" s="24">
        <f t="shared" si="2"/>
        <v>211106.47999999998</v>
      </c>
      <c r="I17" s="24">
        <f t="shared" si="2"/>
        <v>758668.39</v>
      </c>
      <c r="J17" s="24">
        <f t="shared" si="2"/>
        <v>701730.8099999999</v>
      </c>
      <c r="K17" s="24">
        <f t="shared" si="2"/>
        <v>881336.8900000001</v>
      </c>
      <c r="L17" s="24">
        <f t="shared" si="2"/>
        <v>814387.0199999999</v>
      </c>
      <c r="M17" s="24">
        <f t="shared" si="2"/>
        <v>458703.31999999995</v>
      </c>
      <c r="N17" s="24">
        <f t="shared" si="2"/>
        <v>249927.15000000002</v>
      </c>
      <c r="O17" s="24">
        <f>O18+O19+O20+O21+O22+O23+O24+O25</f>
        <v>8535777.8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719252.44</v>
      </c>
      <c r="C18" s="30">
        <f t="shared" si="3"/>
        <v>533467.94</v>
      </c>
      <c r="D18" s="30">
        <f t="shared" si="3"/>
        <v>503118.96</v>
      </c>
      <c r="E18" s="30">
        <f t="shared" si="3"/>
        <v>192005.32</v>
      </c>
      <c r="F18" s="30">
        <f t="shared" si="3"/>
        <v>408222.29</v>
      </c>
      <c r="G18" s="30">
        <f t="shared" si="3"/>
        <v>568032.3</v>
      </c>
      <c r="H18" s="30">
        <f t="shared" si="3"/>
        <v>114704.84</v>
      </c>
      <c r="I18" s="30">
        <f t="shared" si="3"/>
        <v>518884.77</v>
      </c>
      <c r="J18" s="30">
        <f t="shared" si="3"/>
        <v>475587.08</v>
      </c>
      <c r="K18" s="30">
        <f t="shared" si="3"/>
        <v>640872.92</v>
      </c>
      <c r="L18" s="30">
        <f t="shared" si="3"/>
        <v>536116.63</v>
      </c>
      <c r="M18" s="30">
        <f t="shared" si="3"/>
        <v>296893.12</v>
      </c>
      <c r="N18" s="30">
        <f t="shared" si="3"/>
        <v>173106</v>
      </c>
      <c r="O18" s="30">
        <f aca="true" t="shared" si="4" ref="O18:O25">SUM(B18:N18)</f>
        <v>5680264.61</v>
      </c>
    </row>
    <row r="19" spans="1:23" ht="18.75" customHeight="1">
      <c r="A19" s="26" t="s">
        <v>35</v>
      </c>
      <c r="B19" s="30">
        <f>IF(B15&lt;&gt;0,ROUND((B15-1)*B18,2),0)</f>
        <v>244569.03</v>
      </c>
      <c r="C19" s="30">
        <f aca="true" t="shared" si="5" ref="C19:N19">IF(C15&lt;&gt;0,ROUND((C15-1)*C18,2),0)</f>
        <v>197430.97</v>
      </c>
      <c r="D19" s="30">
        <f t="shared" si="5"/>
        <v>176789.35</v>
      </c>
      <c r="E19" s="30">
        <f t="shared" si="5"/>
        <v>-3808.55</v>
      </c>
      <c r="F19" s="30">
        <f t="shared" si="5"/>
        <v>301166.51</v>
      </c>
      <c r="G19" s="30">
        <f t="shared" si="5"/>
        <v>378465.53</v>
      </c>
      <c r="H19" s="30">
        <f t="shared" si="5"/>
        <v>90766.2</v>
      </c>
      <c r="I19" s="30">
        <f t="shared" si="5"/>
        <v>197394.83</v>
      </c>
      <c r="J19" s="30">
        <f t="shared" si="5"/>
        <v>196420.64</v>
      </c>
      <c r="K19" s="30">
        <f t="shared" si="5"/>
        <v>183959.18</v>
      </c>
      <c r="L19" s="30">
        <f t="shared" si="5"/>
        <v>224316.34</v>
      </c>
      <c r="M19" s="30">
        <f t="shared" si="5"/>
        <v>130374.1</v>
      </c>
      <c r="N19" s="30">
        <f t="shared" si="5"/>
        <v>62769.87</v>
      </c>
      <c r="O19" s="30">
        <f t="shared" si="4"/>
        <v>2380614</v>
      </c>
      <c r="W19" s="62"/>
    </row>
    <row r="20" spans="1:15" ht="18.75" customHeight="1">
      <c r="A20" s="26" t="s">
        <v>36</v>
      </c>
      <c r="B20" s="30">
        <v>37470.6</v>
      </c>
      <c r="C20" s="30">
        <v>27045.02</v>
      </c>
      <c r="D20" s="30">
        <v>18165.95</v>
      </c>
      <c r="E20" s="30">
        <v>7103.84</v>
      </c>
      <c r="F20" s="30">
        <v>19782.5</v>
      </c>
      <c r="G20" s="30">
        <v>27109.61</v>
      </c>
      <c r="H20" s="30">
        <v>3743.4</v>
      </c>
      <c r="I20" s="30">
        <v>17970.03</v>
      </c>
      <c r="J20" s="30">
        <v>24080.74</v>
      </c>
      <c r="K20" s="30">
        <v>32484.73</v>
      </c>
      <c r="L20" s="30">
        <v>31479.61</v>
      </c>
      <c r="M20" s="30">
        <v>13828.01</v>
      </c>
      <c r="N20" s="30">
        <v>8295.51</v>
      </c>
      <c r="O20" s="30">
        <f t="shared" si="4"/>
        <v>268559.55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-1510.4</v>
      </c>
      <c r="E23" s="30">
        <v>-638.46</v>
      </c>
      <c r="F23" s="30">
        <v>-153.68</v>
      </c>
      <c r="G23" s="30">
        <v>-580.58</v>
      </c>
      <c r="H23" s="30">
        <v>-723.51</v>
      </c>
      <c r="I23" s="30">
        <v>0</v>
      </c>
      <c r="J23" s="30">
        <v>-2590.46</v>
      </c>
      <c r="K23" s="30">
        <v>-403.14</v>
      </c>
      <c r="L23" s="30">
        <v>-1124.1</v>
      </c>
      <c r="M23" s="30">
        <v>0</v>
      </c>
      <c r="N23" s="30">
        <v>0</v>
      </c>
      <c r="O23" s="30">
        <f t="shared" si="4"/>
        <v>-7724.33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-73607.6</v>
      </c>
      <c r="C27" s="30">
        <f>+C28+C30+C42+C43+C46-C47</f>
        <v>-76929.6</v>
      </c>
      <c r="D27" s="30">
        <f t="shared" si="6"/>
        <v>-62899.84</v>
      </c>
      <c r="E27" s="30">
        <f t="shared" si="6"/>
        <v>-12086.8</v>
      </c>
      <c r="F27" s="30">
        <f t="shared" si="6"/>
        <v>-39551.6</v>
      </c>
      <c r="G27" s="30">
        <f t="shared" si="6"/>
        <v>-65740.4</v>
      </c>
      <c r="H27" s="30">
        <f t="shared" si="6"/>
        <v>-33583.56</v>
      </c>
      <c r="I27" s="30">
        <f t="shared" si="6"/>
        <v>-74408.4</v>
      </c>
      <c r="J27" s="30">
        <f t="shared" si="6"/>
        <v>-58850</v>
      </c>
      <c r="K27" s="30">
        <f t="shared" si="6"/>
        <v>-52254.4</v>
      </c>
      <c r="L27" s="30">
        <f t="shared" si="6"/>
        <v>-40092.8</v>
      </c>
      <c r="M27" s="30">
        <f t="shared" si="6"/>
        <v>-21304.8</v>
      </c>
      <c r="N27" s="30">
        <f t="shared" si="6"/>
        <v>-19857.2</v>
      </c>
      <c r="O27" s="30">
        <f t="shared" si="6"/>
        <v>-631167</v>
      </c>
    </row>
    <row r="28" spans="1:15" ht="18.75" customHeight="1">
      <c r="A28" s="26" t="s">
        <v>40</v>
      </c>
      <c r="B28" s="31">
        <f>+B29</f>
        <v>-73607.6</v>
      </c>
      <c r="C28" s="31">
        <f>+C29</f>
        <v>-76929.6</v>
      </c>
      <c r="D28" s="31">
        <f aca="true" t="shared" si="7" ref="D28:O28">+D29</f>
        <v>-59435.2</v>
      </c>
      <c r="E28" s="31">
        <f t="shared" si="7"/>
        <v>-12086.8</v>
      </c>
      <c r="F28" s="31">
        <f t="shared" si="7"/>
        <v>-39551.6</v>
      </c>
      <c r="G28" s="31">
        <f t="shared" si="7"/>
        <v>-65740.4</v>
      </c>
      <c r="H28" s="31">
        <f t="shared" si="7"/>
        <v>-11875.6</v>
      </c>
      <c r="I28" s="31">
        <f t="shared" si="7"/>
        <v>-74408.4</v>
      </c>
      <c r="J28" s="31">
        <f t="shared" si="7"/>
        <v>-58850</v>
      </c>
      <c r="K28" s="31">
        <f t="shared" si="7"/>
        <v>-52254.4</v>
      </c>
      <c r="L28" s="31">
        <f t="shared" si="7"/>
        <v>-40092.8</v>
      </c>
      <c r="M28" s="31">
        <f t="shared" si="7"/>
        <v>-21304.8</v>
      </c>
      <c r="N28" s="31">
        <f t="shared" si="7"/>
        <v>-19857.2</v>
      </c>
      <c r="O28" s="31">
        <f t="shared" si="7"/>
        <v>-605994.4</v>
      </c>
    </row>
    <row r="29" spans="1:26" ht="18.75" customHeight="1">
      <c r="A29" s="27" t="s">
        <v>41</v>
      </c>
      <c r="B29" s="16">
        <f>ROUND((-B9)*$G$3,2)</f>
        <v>-73607.6</v>
      </c>
      <c r="C29" s="16">
        <f aca="true" t="shared" si="8" ref="C29:N29">ROUND((-C9)*$G$3,2)</f>
        <v>-76929.6</v>
      </c>
      <c r="D29" s="16">
        <f t="shared" si="8"/>
        <v>-59435.2</v>
      </c>
      <c r="E29" s="16">
        <f t="shared" si="8"/>
        <v>-12086.8</v>
      </c>
      <c r="F29" s="16">
        <f t="shared" si="8"/>
        <v>-39551.6</v>
      </c>
      <c r="G29" s="16">
        <f t="shared" si="8"/>
        <v>-65740.4</v>
      </c>
      <c r="H29" s="16">
        <f t="shared" si="8"/>
        <v>-11875.6</v>
      </c>
      <c r="I29" s="16">
        <f t="shared" si="8"/>
        <v>-74408.4</v>
      </c>
      <c r="J29" s="16">
        <f t="shared" si="8"/>
        <v>-58850</v>
      </c>
      <c r="K29" s="16">
        <f t="shared" si="8"/>
        <v>-52254.4</v>
      </c>
      <c r="L29" s="16">
        <f t="shared" si="8"/>
        <v>-40092.8</v>
      </c>
      <c r="M29" s="16">
        <f t="shared" si="8"/>
        <v>-21304.8</v>
      </c>
      <c r="N29" s="16">
        <f t="shared" si="8"/>
        <v>-19857.2</v>
      </c>
      <c r="O29" s="32">
        <f aca="true" t="shared" si="9" ref="O29:O47">SUM(B29:N29)</f>
        <v>-605994.4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-20674.25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-20674.25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-20674.25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-20674.25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-3464.64</v>
      </c>
      <c r="E42" s="35">
        <v>0</v>
      </c>
      <c r="F42" s="35">
        <v>0</v>
      </c>
      <c r="G42" s="35">
        <v>0</v>
      </c>
      <c r="H42" s="35">
        <v>-1033.71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-4498.35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962723.4199999999</v>
      </c>
      <c r="C45" s="36">
        <f t="shared" si="11"/>
        <v>697504.8999999999</v>
      </c>
      <c r="D45" s="36">
        <f t="shared" si="11"/>
        <v>647760.9199999999</v>
      </c>
      <c r="E45" s="36">
        <f t="shared" si="11"/>
        <v>188507.25000000006</v>
      </c>
      <c r="F45" s="36">
        <f t="shared" si="11"/>
        <v>704999.0599999999</v>
      </c>
      <c r="G45" s="36">
        <f t="shared" si="11"/>
        <v>927606.3500000001</v>
      </c>
      <c r="H45" s="36">
        <f t="shared" si="11"/>
        <v>177522.91999999998</v>
      </c>
      <c r="I45" s="36">
        <f t="shared" si="11"/>
        <v>684259.99</v>
      </c>
      <c r="J45" s="36">
        <f t="shared" si="11"/>
        <v>642880.8099999999</v>
      </c>
      <c r="K45" s="36">
        <f t="shared" si="11"/>
        <v>829082.4900000001</v>
      </c>
      <c r="L45" s="36">
        <f t="shared" si="11"/>
        <v>774294.2199999999</v>
      </c>
      <c r="M45" s="36">
        <f t="shared" si="11"/>
        <v>437398.51999999996</v>
      </c>
      <c r="N45" s="36">
        <f t="shared" si="11"/>
        <v>230069.95</v>
      </c>
      <c r="O45" s="36">
        <f>SUM(B45:N45)</f>
        <v>7904610.8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962723.4199999999</v>
      </c>
      <c r="C51" s="51">
        <f t="shared" si="12"/>
        <v>697504.9</v>
      </c>
      <c r="D51" s="51">
        <f t="shared" si="12"/>
        <v>647760.92</v>
      </c>
      <c r="E51" s="51">
        <f t="shared" si="12"/>
        <v>188507.25</v>
      </c>
      <c r="F51" s="51">
        <f t="shared" si="12"/>
        <v>704999.05</v>
      </c>
      <c r="G51" s="51">
        <f t="shared" si="12"/>
        <v>927606.35</v>
      </c>
      <c r="H51" s="51">
        <f t="shared" si="12"/>
        <v>177522.92</v>
      </c>
      <c r="I51" s="51">
        <f t="shared" si="12"/>
        <v>684259.99</v>
      </c>
      <c r="J51" s="51">
        <f t="shared" si="12"/>
        <v>642880.81</v>
      </c>
      <c r="K51" s="51">
        <f t="shared" si="12"/>
        <v>829082.49</v>
      </c>
      <c r="L51" s="51">
        <f t="shared" si="12"/>
        <v>774294.22</v>
      </c>
      <c r="M51" s="51">
        <f t="shared" si="12"/>
        <v>437398.52</v>
      </c>
      <c r="N51" s="51">
        <f t="shared" si="12"/>
        <v>230069.94</v>
      </c>
      <c r="O51" s="36">
        <f t="shared" si="12"/>
        <v>7904610.78</v>
      </c>
      <c r="Q51"/>
    </row>
    <row r="52" spans="1:18" ht="18.75" customHeight="1">
      <c r="A52" s="26" t="s">
        <v>57</v>
      </c>
      <c r="B52" s="51">
        <v>794218.19</v>
      </c>
      <c r="C52" s="51">
        <v>509488.28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1303706.47</v>
      </c>
      <c r="P52"/>
      <c r="Q52"/>
      <c r="R52" s="43"/>
    </row>
    <row r="53" spans="1:16" ht="18.75" customHeight="1">
      <c r="A53" s="26" t="s">
        <v>58</v>
      </c>
      <c r="B53" s="51">
        <v>168505.23</v>
      </c>
      <c r="C53" s="51">
        <v>188016.62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356521.85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647760.92</v>
      </c>
      <c r="E54" s="52">
        <v>0</v>
      </c>
      <c r="F54" s="52">
        <v>0</v>
      </c>
      <c r="G54" s="52">
        <v>0</v>
      </c>
      <c r="H54" s="51">
        <v>177522.92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825283.8400000001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188507.25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188507.25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704999.05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704999.05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927606.35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927606.35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684259.99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684259.99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642880.81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642880.81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829082.49</v>
      </c>
      <c r="L60" s="31">
        <v>774294.22</v>
      </c>
      <c r="M60" s="52">
        <v>0</v>
      </c>
      <c r="N60" s="52">
        <v>0</v>
      </c>
      <c r="O60" s="36">
        <f t="shared" si="13"/>
        <v>1603376.71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437398.52</v>
      </c>
      <c r="N61" s="52">
        <v>0</v>
      </c>
      <c r="O61" s="36">
        <f t="shared" si="13"/>
        <v>437398.52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230069.94</v>
      </c>
      <c r="O62" s="55">
        <f t="shared" si="13"/>
        <v>230069.94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2021-08-12T17:31:43Z</dcterms:modified>
  <cp:category/>
  <cp:version/>
  <cp:contentType/>
  <cp:contentStatus/>
</cp:coreProperties>
</file>