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<sst xmlns="http://schemas.openxmlformats.org/spreadsheetml/2006/main" count="80" uniqueCount="77">
  <si>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</si>
  <si>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</si>
  <si>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</si>
  <si>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</si>
  <si>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</si>
  <si>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</si>
  <si>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</si>
  <si>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</si>
  <si>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</si>
  <si>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</si>
  <si>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</si>
  <si>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</si>
  <si>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</si>
  <si>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</si>
  <si>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</si>
  <si>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</si>
  <si>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</si>
  <si>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</si>
  <si>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</si>
  <si>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</si>
  <si>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</si>
  <si>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</si>
  <si>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</si>
  <si>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</si>
  <si>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</si>
  <si>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</si>
  <si>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</si>
  <si>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</si>
  <si>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</si>
  <si>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</si>
  <si>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</si>
  <si>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</si>
  <si>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</si>
  <si>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</si>
  <si>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</si>
  <si>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</si>
  <si>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</si>
  <si>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</si>
  <si>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</si>
  <si>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</si>
  <si>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</si>
  <si>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</si>
  <si>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</si>
  <si>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</si>
  <si>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</si>
  <si>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</si>
  <si>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</si>
  <si>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</si>
  <si>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</si>
  <si>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</si>
  <si>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</si>
  <si>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</si>
  <si>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</si>
  <si>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</si>
  <si>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</si>
  <si>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</si>
  <si>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</si>
  <si>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</si>
  <si>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</si>
  <si>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</si>
  <si>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</si>
  <si>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</si>
  <si>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</si>
  <si>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</si>
  <si>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</si>
  <si>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</si>
  <si>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</si>
  <si>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</si>
  <si>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</si>
  <si>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</si>
  <si>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</si>
  <si>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</si>
  <si>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05/08/21 - VENCIMENTO 12/08/21</t>
  </si>
  <si>
    <t>5.2.10. Maggi Adm. de Consórcios LTDA</t>
  </si>
  <si>
    <t>5.3. Revisão de Remuneração pelo Transporte Coletivo (1)</t>
  </si>
  <si>
    <t>5.4. Revisão de Remuneração pelo Serviço Atende (2)</t>
  </si>
  <si>
    <t>Nota: (1) Revisões do período de 19/03 a 03/12/20, lotes D3 e D7; revisão de remuneração do serviço atende de janeiro a abril/21.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</si>
</sst>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63</xdr:row>
      <xdr:rowOff>0</xdr:rowOff>
    </xdr:from>
    <xdr:to>
      <xdr:col>8</xdr:col>
      <xdr:colOff>866775</xdr:colOff>
      <xdr:row>64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153066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6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317645</v>
      </c>
      <c r="C7" s="9">
        <f t="shared" si="0"/>
        <v>228604</v>
      </c>
      <c r="D7" s="9">
        <f t="shared" si="0"/>
        <v>242158</v>
      </c>
      <c r="E7" s="9">
        <f t="shared" si="0"/>
        <v>53554</v>
      </c>
      <c r="F7" s="9">
        <f t="shared" si="0"/>
        <v>158627</v>
      </c>
      <c r="G7" s="9">
        <f t="shared" si="0"/>
        <v>290715</v>
      </c>
      <c r="H7" s="9">
        <f t="shared" si="0"/>
        <v>43387</v>
      </c>
      <c r="I7" s="9">
        <f t="shared" si="0"/>
        <v>227899</v>
      </c>
      <c r="J7" s="9">
        <f t="shared" si="0"/>
        <v>206516</v>
      </c>
      <c r="K7" s="9">
        <f t="shared" si="0"/>
        <v>291317</v>
      </c>
      <c r="L7" s="9">
        <f t="shared" si="0"/>
        <v>216105</v>
      </c>
      <c r="M7" s="9">
        <f t="shared" si="0"/>
        <v>103345</v>
      </c>
      <c r="N7" s="9">
        <f t="shared" si="0"/>
        <v>66543</v>
      </c>
      <c r="O7" s="9">
        <f t="shared" si="0"/>
        <v>2446415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14738</v>
      </c>
      <c r="C8" s="11">
        <f t="shared" si="1"/>
        <v>15402</v>
      </c>
      <c r="D8" s="11">
        <f t="shared" si="1"/>
        <v>11139</v>
      </c>
      <c r="E8" s="11">
        <f t="shared" si="1"/>
        <v>2407</v>
      </c>
      <c r="F8" s="11">
        <f t="shared" si="1"/>
        <v>7231</v>
      </c>
      <c r="G8" s="11">
        <f t="shared" si="1"/>
        <v>12773</v>
      </c>
      <c r="H8" s="11">
        <f t="shared" si="1"/>
        <v>2607</v>
      </c>
      <c r="I8" s="11">
        <f t="shared" si="1"/>
        <v>15320</v>
      </c>
      <c r="J8" s="11">
        <f t="shared" si="1"/>
        <v>12174</v>
      </c>
      <c r="K8" s="11">
        <f t="shared" si="1"/>
        <v>10297</v>
      </c>
      <c r="L8" s="11">
        <f t="shared" si="1"/>
        <v>8043</v>
      </c>
      <c r="M8" s="11">
        <f t="shared" si="1"/>
        <v>4389</v>
      </c>
      <c r="N8" s="11">
        <f t="shared" si="1"/>
        <v>4126</v>
      </c>
      <c r="O8" s="11">
        <f t="shared" si="1"/>
        <v>120646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14738</v>
      </c>
      <c r="C9" s="11">
        <v>15402</v>
      </c>
      <c r="D9" s="11">
        <v>11139</v>
      </c>
      <c r="E9" s="11">
        <v>2407</v>
      </c>
      <c r="F9" s="11">
        <v>7231</v>
      </c>
      <c r="G9" s="11">
        <v>12773</v>
      </c>
      <c r="H9" s="11">
        <v>2598</v>
      </c>
      <c r="I9" s="11">
        <v>15319</v>
      </c>
      <c r="J9" s="11">
        <v>12174</v>
      </c>
      <c r="K9" s="11">
        <v>10288</v>
      </c>
      <c r="L9" s="11">
        <v>8043</v>
      </c>
      <c r="M9" s="11">
        <v>4385</v>
      </c>
      <c r="N9" s="11">
        <v>4126</v>
      </c>
      <c r="O9" s="11">
        <f>SUM(B9:N9)</f>
        <v>120623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9</v>
      </c>
      <c r="I10" s="13">
        <v>1</v>
      </c>
      <c r="J10" s="13">
        <v>0</v>
      </c>
      <c r="K10" s="13">
        <v>9</v>
      </c>
      <c r="L10" s="13">
        <v>0</v>
      </c>
      <c r="M10" s="13">
        <v>4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302907</v>
      </c>
      <c r="C11" s="13">
        <v>213202</v>
      </c>
      <c r="D11" s="13">
        <v>231019</v>
      </c>
      <c r="E11" s="13">
        <v>51147</v>
      </c>
      <c r="F11" s="13">
        <v>151396</v>
      </c>
      <c r="G11" s="13">
        <v>277942</v>
      </c>
      <c r="H11" s="13">
        <v>40780</v>
      </c>
      <c r="I11" s="13">
        <v>212579</v>
      </c>
      <c r="J11" s="13">
        <v>194342</v>
      </c>
      <c r="K11" s="13">
        <v>281020</v>
      </c>
      <c r="L11" s="13">
        <v>208062</v>
      </c>
      <c r="M11" s="13">
        <v>98956</v>
      </c>
      <c r="N11" s="13">
        <v>62417</v>
      </c>
      <c r="O11" s="11">
        <f>SUM(B11:N11)</f>
        <v>2325769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1.400567590075867</v>
      </c>
      <c r="C15" s="19">
        <v>1.430999849017428</v>
      </c>
      <c r="D15" s="19">
        <v>1.427943085696901</v>
      </c>
      <c r="E15" s="19">
        <v>1.06942727379348</v>
      </c>
      <c r="F15" s="19">
        <v>1.936776509999426</v>
      </c>
      <c r="G15" s="19">
        <v>1.758735316627699</v>
      </c>
      <c r="H15" s="19">
        <v>1.975657416209732</v>
      </c>
      <c r="I15" s="19">
        <v>1.41938882469269</v>
      </c>
      <c r="J15" s="19">
        <v>1.477764203008524</v>
      </c>
      <c r="K15" s="19">
        <v>1.343878973549667</v>
      </c>
      <c r="L15" s="19">
        <v>1.495735874020984</v>
      </c>
      <c r="M15" s="19">
        <v>1.478095254991755</v>
      </c>
      <c r="N15" s="19">
        <v>1.40242018309364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1053445.46</v>
      </c>
      <c r="C17" s="24">
        <f aca="true" t="shared" si="2" ref="C17:N17">C18+C19+C20+C21+C22+C23+C24+C25</f>
        <v>788835.2999999999</v>
      </c>
      <c r="D17" s="24">
        <f t="shared" si="2"/>
        <v>720964.9799999999</v>
      </c>
      <c r="E17" s="24">
        <f t="shared" si="2"/>
        <v>208404.22000000003</v>
      </c>
      <c r="F17" s="24">
        <f t="shared" si="2"/>
        <v>745996.6799999998</v>
      </c>
      <c r="G17" s="24">
        <f t="shared" si="2"/>
        <v>1019876.47</v>
      </c>
      <c r="H17" s="24">
        <f t="shared" si="2"/>
        <v>224853.16</v>
      </c>
      <c r="I17" s="24">
        <f t="shared" si="2"/>
        <v>773096.0499999999</v>
      </c>
      <c r="J17" s="24">
        <f t="shared" si="2"/>
        <v>724583.89</v>
      </c>
      <c r="K17" s="24">
        <f t="shared" si="2"/>
        <v>899538.38</v>
      </c>
      <c r="L17" s="24">
        <f t="shared" si="2"/>
        <v>846852.84</v>
      </c>
      <c r="M17" s="24">
        <f t="shared" si="2"/>
        <v>463615.79000000004</v>
      </c>
      <c r="N17" s="24">
        <f t="shared" si="2"/>
        <v>252705.27000000005</v>
      </c>
      <c r="O17" s="24">
        <f>O18+O19+O20+O21+O22+O23+O24+O25</f>
        <v>8722768.489999998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700470.75</v>
      </c>
      <c r="C18" s="30">
        <f t="shared" si="3"/>
        <v>520645.61</v>
      </c>
      <c r="D18" s="30">
        <f t="shared" si="3"/>
        <v>483565.31</v>
      </c>
      <c r="E18" s="30">
        <f t="shared" si="3"/>
        <v>182945.82</v>
      </c>
      <c r="F18" s="30">
        <f t="shared" si="3"/>
        <v>367015.29</v>
      </c>
      <c r="G18" s="30">
        <f t="shared" si="3"/>
        <v>552939.93</v>
      </c>
      <c r="H18" s="30">
        <f t="shared" si="3"/>
        <v>110649.87</v>
      </c>
      <c r="I18" s="30">
        <f t="shared" si="3"/>
        <v>514915</v>
      </c>
      <c r="J18" s="30">
        <f t="shared" si="3"/>
        <v>469638.04</v>
      </c>
      <c r="K18" s="30">
        <f t="shared" si="3"/>
        <v>626652</v>
      </c>
      <c r="L18" s="30">
        <f t="shared" si="3"/>
        <v>529068.26</v>
      </c>
      <c r="M18" s="30">
        <f t="shared" si="3"/>
        <v>292280.33</v>
      </c>
      <c r="N18" s="30">
        <f t="shared" si="3"/>
        <v>170077.25</v>
      </c>
      <c r="O18" s="30">
        <f aca="true" t="shared" si="4" ref="O18:O25">SUM(B18:N18)</f>
        <v>5520863.46</v>
      </c>
    </row>
    <row r="19" spans="1:23" ht="18.75" customHeight="1">
      <c r="A19" s="26" t="s">
        <v>35</v>
      </c>
      <c r="B19" s="30">
        <f>IF(B15&lt;&gt;0,ROUND((B15-1)*B18,2),0)</f>
        <v>280585.88</v>
      </c>
      <c r="C19" s="30">
        <f aca="true" t="shared" si="5" ref="C19:N19">IF(C15&lt;&gt;0,ROUND((C15-1)*C18,2),0)</f>
        <v>224398.18</v>
      </c>
      <c r="D19" s="30">
        <f t="shared" si="5"/>
        <v>206938.43</v>
      </c>
      <c r="E19" s="30">
        <f t="shared" si="5"/>
        <v>12701.43</v>
      </c>
      <c r="F19" s="30">
        <f t="shared" si="5"/>
        <v>343811.3</v>
      </c>
      <c r="G19" s="30">
        <f t="shared" si="5"/>
        <v>419535.05</v>
      </c>
      <c r="H19" s="30">
        <f t="shared" si="5"/>
        <v>107956.37</v>
      </c>
      <c r="I19" s="30">
        <f t="shared" si="5"/>
        <v>215949.6</v>
      </c>
      <c r="J19" s="30">
        <f t="shared" si="5"/>
        <v>224376.24</v>
      </c>
      <c r="K19" s="30">
        <f t="shared" si="5"/>
        <v>215492.45</v>
      </c>
      <c r="L19" s="30">
        <f t="shared" si="5"/>
        <v>262278.12</v>
      </c>
      <c r="M19" s="30">
        <f t="shared" si="5"/>
        <v>139737.84</v>
      </c>
      <c r="N19" s="30">
        <f t="shared" si="5"/>
        <v>68442.52</v>
      </c>
      <c r="O19" s="30">
        <f t="shared" si="4"/>
        <v>2722203.41</v>
      </c>
      <c r="W19" s="60"/>
    </row>
    <row r="20" spans="1:15" ht="18.75" customHeight="1">
      <c r="A20" s="26" t="s">
        <v>36</v>
      </c>
      <c r="B20" s="30">
        <v>37349.88</v>
      </c>
      <c r="C20" s="30">
        <v>27300.94</v>
      </c>
      <c r="D20" s="30">
        <v>17950.26</v>
      </c>
      <c r="E20" s="30">
        <v>7321.65</v>
      </c>
      <c r="F20" s="30">
        <v>19867.57</v>
      </c>
      <c r="G20" s="30">
        <v>27081.6</v>
      </c>
      <c r="H20" s="30">
        <v>3952.93</v>
      </c>
      <c r="I20" s="30">
        <v>17812.69</v>
      </c>
      <c r="J20" s="30">
        <v>24393.93</v>
      </c>
      <c r="K20" s="30">
        <v>33239.49</v>
      </c>
      <c r="L20" s="30">
        <v>32207.68</v>
      </c>
      <c r="M20" s="30">
        <v>13989.53</v>
      </c>
      <c r="N20" s="30">
        <v>8429.73</v>
      </c>
      <c r="O20" s="30">
        <f t="shared" si="4"/>
        <v>270897.87999999995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68</v>
      </c>
      <c r="B23" s="30">
        <v>0</v>
      </c>
      <c r="C23" s="30">
        <v>0</v>
      </c>
      <c r="D23" s="30">
        <v>-1585.92</v>
      </c>
      <c r="E23" s="30">
        <v>-496.58</v>
      </c>
      <c r="F23" s="30">
        <v>-230.52</v>
      </c>
      <c r="G23" s="30">
        <v>0</v>
      </c>
      <c r="H23" s="30">
        <v>-321.56</v>
      </c>
      <c r="I23" s="30">
        <v>0</v>
      </c>
      <c r="J23" s="30">
        <v>-2057.13</v>
      </c>
      <c r="K23" s="30">
        <v>-268.76</v>
      </c>
      <c r="L23" s="30">
        <v>-299.76</v>
      </c>
      <c r="M23" s="30">
        <v>0</v>
      </c>
      <c r="N23" s="30">
        <v>0</v>
      </c>
      <c r="O23" s="30">
        <f t="shared" si="4"/>
        <v>-5260.2300000000005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-16648.189999999995</v>
      </c>
      <c r="C27" s="30">
        <f>+C28+C30+C42+C43+C46-C47</f>
        <v>-28037.480000000003</v>
      </c>
      <c r="D27" s="30">
        <f t="shared" si="6"/>
        <v>-16.589999999996508</v>
      </c>
      <c r="E27" s="30">
        <f t="shared" si="6"/>
        <v>5607.470000000001</v>
      </c>
      <c r="F27" s="30">
        <f t="shared" si="6"/>
        <v>-974.2200000000012</v>
      </c>
      <c r="G27" s="30">
        <f t="shared" si="6"/>
        <v>21497.65000000001</v>
      </c>
      <c r="H27" s="30">
        <f t="shared" si="6"/>
        <v>-29089.749999999993</v>
      </c>
      <c r="I27" s="30">
        <f t="shared" si="6"/>
        <v>40880.45999999999</v>
      </c>
      <c r="J27" s="30">
        <f t="shared" si="6"/>
        <v>-2196.9199999999983</v>
      </c>
      <c r="K27" s="30">
        <f t="shared" si="6"/>
        <v>52389.51000000001</v>
      </c>
      <c r="L27" s="30">
        <f t="shared" si="6"/>
        <v>3628.770000000004</v>
      </c>
      <c r="M27" s="30">
        <f t="shared" si="6"/>
        <v>17420.61</v>
      </c>
      <c r="N27" s="30">
        <f t="shared" si="6"/>
        <v>-5617.530000000001</v>
      </c>
      <c r="O27" s="30">
        <f t="shared" si="6"/>
        <v>58843.789999999804</v>
      </c>
    </row>
    <row r="28" spans="1:15" ht="18.75" customHeight="1">
      <c r="A28" s="26" t="s">
        <v>40</v>
      </c>
      <c r="B28" s="31">
        <f>+B29</f>
        <v>-64847.2</v>
      </c>
      <c r="C28" s="31">
        <f>+C29</f>
        <v>-67768.8</v>
      </c>
      <c r="D28" s="31">
        <f aca="true" t="shared" si="7" ref="D28:O28">+D29</f>
        <v>-49011.6</v>
      </c>
      <c r="E28" s="31">
        <f t="shared" si="7"/>
        <v>-10590.8</v>
      </c>
      <c r="F28" s="31">
        <f t="shared" si="7"/>
        <v>-31816.4</v>
      </c>
      <c r="G28" s="31">
        <f t="shared" si="7"/>
        <v>-56201.2</v>
      </c>
      <c r="H28" s="31">
        <f t="shared" si="7"/>
        <v>-11431.2</v>
      </c>
      <c r="I28" s="31">
        <f t="shared" si="7"/>
        <v>-67403.6</v>
      </c>
      <c r="J28" s="31">
        <f t="shared" si="7"/>
        <v>-53565.6</v>
      </c>
      <c r="K28" s="31">
        <f t="shared" si="7"/>
        <v>-45267.2</v>
      </c>
      <c r="L28" s="31">
        <f t="shared" si="7"/>
        <v>-35389.2</v>
      </c>
      <c r="M28" s="31">
        <f t="shared" si="7"/>
        <v>-19294</v>
      </c>
      <c r="N28" s="31">
        <f t="shared" si="7"/>
        <v>-18154.4</v>
      </c>
      <c r="O28" s="31">
        <f t="shared" si="7"/>
        <v>-530741.2000000001</v>
      </c>
    </row>
    <row r="29" spans="1:26" ht="18.75" customHeight="1">
      <c r="A29" s="27" t="s">
        <v>41</v>
      </c>
      <c r="B29" s="16">
        <f>ROUND((-B9)*$G$3,2)</f>
        <v>-64847.2</v>
      </c>
      <c r="C29" s="16">
        <f aca="true" t="shared" si="8" ref="C29:N29">ROUND((-C9)*$G$3,2)</f>
        <v>-67768.8</v>
      </c>
      <c r="D29" s="16">
        <f t="shared" si="8"/>
        <v>-49011.6</v>
      </c>
      <c r="E29" s="16">
        <f t="shared" si="8"/>
        <v>-10590.8</v>
      </c>
      <c r="F29" s="16">
        <f t="shared" si="8"/>
        <v>-31816.4</v>
      </c>
      <c r="G29" s="16">
        <f t="shared" si="8"/>
        <v>-56201.2</v>
      </c>
      <c r="H29" s="16">
        <f t="shared" si="8"/>
        <v>-11431.2</v>
      </c>
      <c r="I29" s="16">
        <f t="shared" si="8"/>
        <v>-67403.6</v>
      </c>
      <c r="J29" s="16">
        <f t="shared" si="8"/>
        <v>-53565.6</v>
      </c>
      <c r="K29" s="16">
        <f t="shared" si="8"/>
        <v>-45267.2</v>
      </c>
      <c r="L29" s="16">
        <f t="shared" si="8"/>
        <v>-35389.2</v>
      </c>
      <c r="M29" s="16">
        <f t="shared" si="8"/>
        <v>-19294</v>
      </c>
      <c r="N29" s="16">
        <f t="shared" si="8"/>
        <v>-18154.4</v>
      </c>
      <c r="O29" s="32">
        <f aca="true" t="shared" si="9" ref="O29:O47">SUM(B29:N29)</f>
        <v>-530741.2000000001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-22048.92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-22048.92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73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-22048.92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-22048.92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74</v>
      </c>
      <c r="B42" s="35">
        <v>0</v>
      </c>
      <c r="C42" s="35">
        <v>0</v>
      </c>
      <c r="D42" s="35">
        <v>-3516.16</v>
      </c>
      <c r="E42" s="35">
        <v>0</v>
      </c>
      <c r="F42" s="35">
        <v>0</v>
      </c>
      <c r="G42" s="35">
        <v>0</v>
      </c>
      <c r="H42" s="35">
        <v>-1102.45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-4618.61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75</v>
      </c>
      <c r="B43" s="35">
        <v>48199.01</v>
      </c>
      <c r="C43" s="35">
        <v>39731.32</v>
      </c>
      <c r="D43" s="35">
        <v>52511.17</v>
      </c>
      <c r="E43" s="35">
        <v>16198.27</v>
      </c>
      <c r="F43" s="35">
        <v>30842.18</v>
      </c>
      <c r="G43" s="35">
        <v>77698.85</v>
      </c>
      <c r="H43" s="35">
        <v>5492.82</v>
      </c>
      <c r="I43" s="35">
        <v>108284.06</v>
      </c>
      <c r="J43" s="35">
        <v>51368.68</v>
      </c>
      <c r="K43" s="35">
        <v>97656.71</v>
      </c>
      <c r="L43" s="35">
        <v>39017.97</v>
      </c>
      <c r="M43" s="35">
        <v>36714.61</v>
      </c>
      <c r="N43" s="35">
        <v>12536.87</v>
      </c>
      <c r="O43" s="33">
        <f t="shared" si="9"/>
        <v>616252.5199999999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52</v>
      </c>
      <c r="B45" s="36">
        <f aca="true" t="shared" si="11" ref="B45:N45">+B17+B27</f>
        <v>1036797.27</v>
      </c>
      <c r="C45" s="36">
        <f t="shared" si="11"/>
        <v>760797.82</v>
      </c>
      <c r="D45" s="36">
        <f t="shared" si="11"/>
        <v>720948.3899999999</v>
      </c>
      <c r="E45" s="36">
        <f t="shared" si="11"/>
        <v>214011.69000000003</v>
      </c>
      <c r="F45" s="36">
        <f t="shared" si="11"/>
        <v>745022.4599999998</v>
      </c>
      <c r="G45" s="36">
        <f t="shared" si="11"/>
        <v>1041374.12</v>
      </c>
      <c r="H45" s="36">
        <f t="shared" si="11"/>
        <v>195763.41</v>
      </c>
      <c r="I45" s="36">
        <f t="shared" si="11"/>
        <v>813976.5099999999</v>
      </c>
      <c r="J45" s="36">
        <f t="shared" si="11"/>
        <v>722386.97</v>
      </c>
      <c r="K45" s="36">
        <f t="shared" si="11"/>
        <v>951927.89</v>
      </c>
      <c r="L45" s="36">
        <f t="shared" si="11"/>
        <v>850481.61</v>
      </c>
      <c r="M45" s="36">
        <f t="shared" si="11"/>
        <v>481036.4</v>
      </c>
      <c r="N45" s="36">
        <f t="shared" si="11"/>
        <v>247087.74000000005</v>
      </c>
      <c r="O45" s="36">
        <f>SUM(B45:N45)</f>
        <v>8781612.28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53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55</v>
      </c>
      <c r="B51" s="51">
        <f aca="true" t="shared" si="12" ref="B51:O51">SUM(B52:B62)</f>
        <v>1036797.28</v>
      </c>
      <c r="C51" s="51">
        <f t="shared" si="12"/>
        <v>760797.8200000001</v>
      </c>
      <c r="D51" s="51">
        <f t="shared" si="12"/>
        <v>720948.39</v>
      </c>
      <c r="E51" s="51">
        <f t="shared" si="12"/>
        <v>214011.69</v>
      </c>
      <c r="F51" s="51">
        <f t="shared" si="12"/>
        <v>745022.46</v>
      </c>
      <c r="G51" s="51">
        <f t="shared" si="12"/>
        <v>1041374.12</v>
      </c>
      <c r="H51" s="51">
        <f t="shared" si="12"/>
        <v>195763.4</v>
      </c>
      <c r="I51" s="51">
        <f t="shared" si="12"/>
        <v>813976.5</v>
      </c>
      <c r="J51" s="51">
        <f t="shared" si="12"/>
        <v>722386.97</v>
      </c>
      <c r="K51" s="51">
        <f t="shared" si="12"/>
        <v>951927.88</v>
      </c>
      <c r="L51" s="51">
        <f t="shared" si="12"/>
        <v>850481.61</v>
      </c>
      <c r="M51" s="51">
        <f t="shared" si="12"/>
        <v>481036.4</v>
      </c>
      <c r="N51" s="51">
        <f t="shared" si="12"/>
        <v>247087.74</v>
      </c>
      <c r="O51" s="36">
        <f t="shared" si="12"/>
        <v>8781612.26</v>
      </c>
      <c r="Q51"/>
    </row>
    <row r="52" spans="1:18" ht="18.75" customHeight="1">
      <c r="A52" s="26" t="s">
        <v>56</v>
      </c>
      <c r="B52" s="51">
        <v>863603.53</v>
      </c>
      <c r="C52" s="51">
        <v>566301.76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1429905.29</v>
      </c>
      <c r="P52"/>
      <c r="Q52"/>
      <c r="R52" s="43"/>
    </row>
    <row r="53" spans="1:16" ht="18.75" customHeight="1">
      <c r="A53" s="26" t="s">
        <v>57</v>
      </c>
      <c r="B53" s="51">
        <v>173193.75</v>
      </c>
      <c r="C53" s="51">
        <v>194496.06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367689.81</v>
      </c>
      <c r="P53"/>
    </row>
    <row r="54" spans="1:17" ht="18.75" customHeight="1">
      <c r="A54" s="26" t="s">
        <v>58</v>
      </c>
      <c r="B54" s="52">
        <v>0</v>
      </c>
      <c r="C54" s="52">
        <v>0</v>
      </c>
      <c r="D54" s="31">
        <v>720948.39</v>
      </c>
      <c r="E54" s="52">
        <v>0</v>
      </c>
      <c r="F54" s="52">
        <v>0</v>
      </c>
      <c r="G54" s="52">
        <v>0</v>
      </c>
      <c r="H54" s="51">
        <v>195763.4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916711.79</v>
      </c>
      <c r="Q54"/>
    </row>
    <row r="55" spans="1:18" ht="18.75" customHeight="1">
      <c r="A55" s="26" t="s">
        <v>59</v>
      </c>
      <c r="B55" s="52">
        <v>0</v>
      </c>
      <c r="C55" s="52">
        <v>0</v>
      </c>
      <c r="D55" s="52">
        <v>0</v>
      </c>
      <c r="E55" s="31">
        <v>214011.69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214011.69</v>
      </c>
      <c r="R55"/>
    </row>
    <row r="56" spans="1:19" ht="18.75" customHeight="1">
      <c r="A56" s="26" t="s">
        <v>60</v>
      </c>
      <c r="B56" s="52">
        <v>0</v>
      </c>
      <c r="C56" s="52">
        <v>0</v>
      </c>
      <c r="D56" s="52"/>
      <c r="E56" s="52">
        <v>0</v>
      </c>
      <c r="F56" s="31">
        <v>745022.46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745022.46</v>
      </c>
      <c r="S56"/>
    </row>
    <row r="57" spans="1:20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1041374.12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1041374.12</v>
      </c>
      <c r="T57"/>
    </row>
    <row r="58" spans="1:21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813976.5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813976.5</v>
      </c>
      <c r="U58"/>
    </row>
    <row r="59" spans="1:22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722386.97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722386.97</v>
      </c>
      <c r="V59"/>
    </row>
    <row r="60" spans="1:23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951927.88</v>
      </c>
      <c r="L60" s="31">
        <v>850481.61</v>
      </c>
      <c r="M60" s="52">
        <v>0</v>
      </c>
      <c r="N60" s="52">
        <v>0</v>
      </c>
      <c r="O60" s="36">
        <f t="shared" si="13"/>
        <v>1802409.49</v>
      </c>
      <c r="P60"/>
      <c r="W60"/>
    </row>
    <row r="61" spans="1:25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481036.4</v>
      </c>
      <c r="N61" s="52">
        <v>0</v>
      </c>
      <c r="O61" s="36">
        <f t="shared" si="13"/>
        <v>481036.4</v>
      </c>
      <c r="R61"/>
      <c r="Y61"/>
    </row>
    <row r="62" spans="1:26" ht="18.75" customHeight="1">
      <c r="A62" s="38" t="s">
        <v>66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247087.74</v>
      </c>
      <c r="O62" s="55">
        <f t="shared" si="13"/>
        <v>247087.74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2021-08-12T12:06:27Z</dcterms:modified>
  <cp:category/>
  <cp:version/>
  <cp:contentType/>
  <cp:contentStatus/>
</cp:coreProperties>
</file>