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<sst xmlns="http://schemas.openxmlformats.org/spreadsheetml/2006/main" count="81" uniqueCount="78">
  <si>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</si>
  <si>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</si>
  <si>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</si>
  <si>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</si>
  <si>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</si>
  <si>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</si>
  <si>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</si>
  <si>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</si>
  <si>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</si>
  <si>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</si>
  <si>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</si>
  <si>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</si>
  <si>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</si>
  <si>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</si>
  <si>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</si>
  <si>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</si>
  <si>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</si>
  <si>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</si>
  <si>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</si>
  <si>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</si>
  <si>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</si>
  <si>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</si>
  <si>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</si>
  <si>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</si>
  <si>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</si>
  <si>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</si>
  <si>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</si>
  <si>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</si>
  <si>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</si>
  <si>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</si>
  <si>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</si>
  <si>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</si>
  <si>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</si>
  <si>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</si>
  <si>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</si>
  <si>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</si>
  <si>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</si>
  <si>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</si>
  <si>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</si>
  <si>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</si>
  <si>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</si>
  <si>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</si>
  <si>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</si>
  <si>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</si>
  <si>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</si>
  <si>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</si>
  <si>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</si>
  <si>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</si>
  <si>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</si>
  <si>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</si>
  <si>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</si>
  <si>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</si>
  <si>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</si>
  <si>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</si>
  <si>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</si>
  <si>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</si>
  <si>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</si>
  <si>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</si>
  <si>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</si>
  <si>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</si>
  <si>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</si>
  <si>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</si>
  <si>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</si>
  <si>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</si>
  <si>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</si>
  <si>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</si>
  <si>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</si>
  <si>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</si>
  <si>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</si>
  <si>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</si>
  <si>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</si>
  <si>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</si>
  <si>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04/08/21 - VENCIMENTO 11/08/21</t>
  </si>
  <si>
    <t>5.2.10. Maggi Adm. de Consórcios LTDA</t>
  </si>
  <si>
    <t>5.3. Revisão de Remuneração pelo Transporte Coletivo (1)</t>
  </si>
  <si>
    <t>Nota: (1) Revisões do período de 19/03 a 03/12/20, lotes D3 e D7; remuneração frota parada mês de julho/21.</t>
  </si>
  <si>
    <t>5.4. Revisão de Remuneração pelo Serviço Atende (2)</t>
  </si>
  <si>
    <t xml:space="preserve">           (2) Remuneração frota parada serviço atende mês de julho/21. 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</si>
</sst>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46" fillId="0" borderId="0" xfId="0" applyNumberFormat="1" applyFont="1" applyAlignment="1">
      <alignment/>
    </xf>
    <xf numFmtId="164" fontId="0" fillId="0" borderId="0" xfId="53" applyFont="1" applyAlignment="1">
      <alignment/>
    </xf>
    <xf numFmtId="164" fontId="0" fillId="0" borderId="0" xfId="53" applyFont="1" applyFill="1" applyAlignment="1">
      <alignment vertical="center"/>
    </xf>
    <xf numFmtId="165" fontId="0" fillId="0" borderId="0" xfId="53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314399</v>
      </c>
      <c r="C7" s="9">
        <f t="shared" si="0"/>
        <v>227304</v>
      </c>
      <c r="D7" s="9">
        <f t="shared" si="0"/>
        <v>240412</v>
      </c>
      <c r="E7" s="9">
        <f t="shared" si="0"/>
        <v>50114</v>
      </c>
      <c r="F7" s="9">
        <f t="shared" si="0"/>
        <v>162464</v>
      </c>
      <c r="G7" s="9">
        <f t="shared" si="0"/>
        <v>288534</v>
      </c>
      <c r="H7" s="9">
        <f t="shared" si="0"/>
        <v>43110</v>
      </c>
      <c r="I7" s="9">
        <f t="shared" si="0"/>
        <v>218624</v>
      </c>
      <c r="J7" s="9">
        <f t="shared" si="0"/>
        <v>202755</v>
      </c>
      <c r="K7" s="9">
        <f t="shared" si="0"/>
        <v>289616</v>
      </c>
      <c r="L7" s="9">
        <f t="shared" si="0"/>
        <v>215235</v>
      </c>
      <c r="M7" s="9">
        <f t="shared" si="0"/>
        <v>102272</v>
      </c>
      <c r="N7" s="9">
        <f t="shared" si="0"/>
        <v>65847</v>
      </c>
      <c r="O7" s="9">
        <f t="shared" si="0"/>
        <v>2420686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14367</v>
      </c>
      <c r="C8" s="11">
        <f t="shared" si="1"/>
        <v>15232</v>
      </c>
      <c r="D8" s="11">
        <f t="shared" si="1"/>
        <v>10988</v>
      </c>
      <c r="E8" s="11">
        <f t="shared" si="1"/>
        <v>2281</v>
      </c>
      <c r="F8" s="11">
        <f t="shared" si="1"/>
        <v>7247</v>
      </c>
      <c r="G8" s="11">
        <f t="shared" si="1"/>
        <v>12234</v>
      </c>
      <c r="H8" s="11">
        <f t="shared" si="1"/>
        <v>2543</v>
      </c>
      <c r="I8" s="11">
        <f t="shared" si="1"/>
        <v>14242</v>
      </c>
      <c r="J8" s="11">
        <f t="shared" si="1"/>
        <v>11627</v>
      </c>
      <c r="K8" s="11">
        <f t="shared" si="1"/>
        <v>10340</v>
      </c>
      <c r="L8" s="11">
        <f t="shared" si="1"/>
        <v>7913</v>
      </c>
      <c r="M8" s="11">
        <f t="shared" si="1"/>
        <v>4272</v>
      </c>
      <c r="N8" s="11">
        <f t="shared" si="1"/>
        <v>3951</v>
      </c>
      <c r="O8" s="11">
        <f t="shared" si="1"/>
        <v>117237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14367</v>
      </c>
      <c r="C9" s="11">
        <v>15232</v>
      </c>
      <c r="D9" s="11">
        <v>10988</v>
      </c>
      <c r="E9" s="11">
        <v>2281</v>
      </c>
      <c r="F9" s="11">
        <v>7247</v>
      </c>
      <c r="G9" s="11">
        <v>12234</v>
      </c>
      <c r="H9" s="11">
        <v>2534</v>
      </c>
      <c r="I9" s="11">
        <v>14241</v>
      </c>
      <c r="J9" s="11">
        <v>11627</v>
      </c>
      <c r="K9" s="11">
        <v>10331</v>
      </c>
      <c r="L9" s="11">
        <v>7913</v>
      </c>
      <c r="M9" s="11">
        <v>4271</v>
      </c>
      <c r="N9" s="11">
        <v>3951</v>
      </c>
      <c r="O9" s="11">
        <f>SUM(B9:N9)</f>
        <v>117217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9</v>
      </c>
      <c r="I10" s="13">
        <v>1</v>
      </c>
      <c r="J10" s="13">
        <v>0</v>
      </c>
      <c r="K10" s="13">
        <v>9</v>
      </c>
      <c r="L10" s="13">
        <v>0</v>
      </c>
      <c r="M10" s="13">
        <v>1</v>
      </c>
      <c r="N10" s="13">
        <v>0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300032</v>
      </c>
      <c r="C11" s="13">
        <v>212072</v>
      </c>
      <c r="D11" s="13">
        <v>229424</v>
      </c>
      <c r="E11" s="13">
        <v>47833</v>
      </c>
      <c r="F11" s="13">
        <v>155217</v>
      </c>
      <c r="G11" s="13">
        <v>276300</v>
      </c>
      <c r="H11" s="13">
        <v>40567</v>
      </c>
      <c r="I11" s="13">
        <v>204382</v>
      </c>
      <c r="J11" s="13">
        <v>191128</v>
      </c>
      <c r="K11" s="13">
        <v>279276</v>
      </c>
      <c r="L11" s="13">
        <v>207322</v>
      </c>
      <c r="M11" s="13">
        <v>98000</v>
      </c>
      <c r="N11" s="13">
        <v>61896</v>
      </c>
      <c r="O11" s="11">
        <f>SUM(B11:N11)</f>
        <v>2303449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1.412514371168079</v>
      </c>
      <c r="C15" s="19">
        <v>1.43788118860009</v>
      </c>
      <c r="D15" s="19">
        <v>1.405706107574731</v>
      </c>
      <c r="E15" s="19">
        <v>1.140254651315261</v>
      </c>
      <c r="F15" s="19">
        <v>1.899017782474402</v>
      </c>
      <c r="G15" s="19">
        <v>1.770015716937573</v>
      </c>
      <c r="H15" s="19">
        <v>1.867810638743945</v>
      </c>
      <c r="I15" s="19">
        <v>1.466359533692386</v>
      </c>
      <c r="J15" s="19">
        <v>1.467827825833312</v>
      </c>
      <c r="K15" s="19">
        <v>1.358197791787351</v>
      </c>
      <c r="L15" s="19">
        <v>1.500743098453005</v>
      </c>
      <c r="M15" s="19">
        <v>1.491091471537938</v>
      </c>
      <c r="N15" s="19">
        <v>1.415181058281025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71</v>
      </c>
      <c r="B17" s="24">
        <f>B18+B19+B20+B21+B22+B23+B24+B25</f>
        <v>1052101.2</v>
      </c>
      <c r="C17" s="24">
        <f aca="true" t="shared" si="2" ref="C17:N17">C18+C19+C20+C21+C22+C23+C24+C25</f>
        <v>787975.1299999999</v>
      </c>
      <c r="D17" s="24">
        <f t="shared" si="2"/>
        <v>704425.7199999999</v>
      </c>
      <c r="E17" s="24">
        <f t="shared" si="2"/>
        <v>207866.49000000002</v>
      </c>
      <c r="F17" s="24">
        <f t="shared" si="2"/>
        <v>749070.7699999999</v>
      </c>
      <c r="G17" s="24">
        <f t="shared" si="2"/>
        <v>1019199.1300000001</v>
      </c>
      <c r="H17" s="24">
        <f t="shared" si="2"/>
        <v>210795.62000000002</v>
      </c>
      <c r="I17" s="24">
        <f t="shared" si="2"/>
        <v>765982.36</v>
      </c>
      <c r="J17" s="24">
        <f t="shared" si="2"/>
        <v>706183.2299999999</v>
      </c>
      <c r="K17" s="24">
        <f t="shared" si="2"/>
        <v>903977.13</v>
      </c>
      <c r="L17" s="24">
        <f t="shared" si="2"/>
        <v>846377.7999999998</v>
      </c>
      <c r="M17" s="24">
        <f t="shared" si="2"/>
        <v>462929.54</v>
      </c>
      <c r="N17" s="24">
        <f t="shared" si="2"/>
        <v>252291.03000000003</v>
      </c>
      <c r="O17" s="24">
        <f>O18+O19+O20+O21+O22+O23+O24+O25</f>
        <v>8669175.149999999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693312.67</v>
      </c>
      <c r="C18" s="30">
        <f t="shared" si="3"/>
        <v>517684.86</v>
      </c>
      <c r="D18" s="30">
        <f t="shared" si="3"/>
        <v>480078.72</v>
      </c>
      <c r="E18" s="30">
        <f t="shared" si="3"/>
        <v>171194.44</v>
      </c>
      <c r="F18" s="30">
        <f t="shared" si="3"/>
        <v>375892.96</v>
      </c>
      <c r="G18" s="30">
        <f t="shared" si="3"/>
        <v>548791.67</v>
      </c>
      <c r="H18" s="30">
        <f t="shared" si="3"/>
        <v>109943.43</v>
      </c>
      <c r="I18" s="30">
        <f t="shared" si="3"/>
        <v>493959.07</v>
      </c>
      <c r="J18" s="30">
        <f t="shared" si="3"/>
        <v>461085.15</v>
      </c>
      <c r="K18" s="30">
        <f t="shared" si="3"/>
        <v>622992.98</v>
      </c>
      <c r="L18" s="30">
        <f t="shared" si="3"/>
        <v>526938.33</v>
      </c>
      <c r="M18" s="30">
        <f t="shared" si="3"/>
        <v>289245.67</v>
      </c>
      <c r="N18" s="30">
        <f t="shared" si="3"/>
        <v>168298.35</v>
      </c>
      <c r="O18" s="30">
        <f aca="true" t="shared" si="4" ref="O18:O25">SUM(B18:N18)</f>
        <v>5459418.299999999</v>
      </c>
    </row>
    <row r="19" spans="1:23" ht="18.75" customHeight="1">
      <c r="A19" s="26" t="s">
        <v>35</v>
      </c>
      <c r="B19" s="30">
        <f>IF(B15&lt;&gt;0,ROUND((B15-1)*B18,2),0)</f>
        <v>286001.44</v>
      </c>
      <c r="C19" s="30">
        <f aca="true" t="shared" si="5" ref="C19:N19">IF(C15&lt;&gt;0,ROUND((C15-1)*C18,2),0)</f>
        <v>226684.46</v>
      </c>
      <c r="D19" s="30">
        <f t="shared" si="5"/>
        <v>194770.87</v>
      </c>
      <c r="E19" s="30">
        <f t="shared" si="5"/>
        <v>24010.82</v>
      </c>
      <c r="F19" s="30">
        <f t="shared" si="5"/>
        <v>337934.46</v>
      </c>
      <c r="G19" s="30">
        <f t="shared" si="5"/>
        <v>422578.21</v>
      </c>
      <c r="H19" s="30">
        <f t="shared" si="5"/>
        <v>95410.08</v>
      </c>
      <c r="I19" s="30">
        <f t="shared" si="5"/>
        <v>230362.52</v>
      </c>
      <c r="J19" s="30">
        <f t="shared" si="5"/>
        <v>215708.46</v>
      </c>
      <c r="K19" s="30">
        <f t="shared" si="5"/>
        <v>223154.71</v>
      </c>
      <c r="L19" s="30">
        <f t="shared" si="5"/>
        <v>263860.73</v>
      </c>
      <c r="M19" s="30">
        <f t="shared" si="5"/>
        <v>142046.08</v>
      </c>
      <c r="N19" s="30">
        <f t="shared" si="5"/>
        <v>69874.29</v>
      </c>
      <c r="O19" s="30">
        <f t="shared" si="4"/>
        <v>2732397.1300000004</v>
      </c>
      <c r="W19" s="62"/>
    </row>
    <row r="20" spans="1:15" ht="18.75" customHeight="1">
      <c r="A20" s="26" t="s">
        <v>36</v>
      </c>
      <c r="B20" s="30">
        <v>37748.14</v>
      </c>
      <c r="C20" s="30">
        <v>27115.24</v>
      </c>
      <c r="D20" s="30">
        <v>17744.83</v>
      </c>
      <c r="E20" s="30">
        <v>7154.97</v>
      </c>
      <c r="F20" s="30">
        <v>19940.83</v>
      </c>
      <c r="G20" s="30">
        <v>27509.36</v>
      </c>
      <c r="H20" s="30">
        <v>3710.85</v>
      </c>
      <c r="I20" s="30">
        <v>17317.17</v>
      </c>
      <c r="J20" s="30">
        <v>23975.84</v>
      </c>
      <c r="K20" s="30">
        <v>33406.24</v>
      </c>
      <c r="L20" s="30">
        <v>32279.96</v>
      </c>
      <c r="M20" s="30">
        <v>14029.7</v>
      </c>
      <c r="N20" s="30">
        <v>8362.62</v>
      </c>
      <c r="O20" s="30">
        <f t="shared" si="4"/>
        <v>270295.75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68</v>
      </c>
      <c r="B23" s="30">
        <v>0</v>
      </c>
      <c r="C23" s="30">
        <v>0</v>
      </c>
      <c r="D23" s="30">
        <v>-2265.6</v>
      </c>
      <c r="E23" s="30">
        <v>-425.64</v>
      </c>
      <c r="F23" s="30">
        <v>-230.52</v>
      </c>
      <c r="G23" s="30">
        <v>0</v>
      </c>
      <c r="H23" s="30">
        <v>-884.29</v>
      </c>
      <c r="I23" s="30">
        <v>-75.16</v>
      </c>
      <c r="J23" s="30">
        <v>-2819.03</v>
      </c>
      <c r="K23" s="30">
        <v>0</v>
      </c>
      <c r="L23" s="30">
        <v>-299.76</v>
      </c>
      <c r="M23" s="30">
        <v>0</v>
      </c>
      <c r="N23" s="30">
        <v>0</v>
      </c>
      <c r="O23" s="30">
        <f t="shared" si="4"/>
        <v>-7000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32782.88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212631.40000000005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1497122.4000000004</v>
      </c>
      <c r="C27" s="30">
        <f>+C28+C30+C42+C43+C46-C47</f>
        <v>914472.47</v>
      </c>
      <c r="D27" s="30">
        <f t="shared" si="6"/>
        <v>355735.14999999997</v>
      </c>
      <c r="E27" s="30">
        <f t="shared" si="6"/>
        <v>229057.56</v>
      </c>
      <c r="F27" s="30">
        <f t="shared" si="6"/>
        <v>390802.23999999993</v>
      </c>
      <c r="G27" s="30">
        <f t="shared" si="6"/>
        <v>843581.7699999999</v>
      </c>
      <c r="H27" s="30">
        <f t="shared" si="6"/>
        <v>99454.81000000001</v>
      </c>
      <c r="I27" s="30">
        <f t="shared" si="6"/>
        <v>801439.69</v>
      </c>
      <c r="J27" s="30">
        <f t="shared" si="6"/>
        <v>724889.3699999999</v>
      </c>
      <c r="K27" s="30">
        <f t="shared" si="6"/>
        <v>1266380.57</v>
      </c>
      <c r="L27" s="30">
        <f t="shared" si="6"/>
        <v>1231513.8299999998</v>
      </c>
      <c r="M27" s="30">
        <f t="shared" si="6"/>
        <v>349354.2499999999</v>
      </c>
      <c r="N27" s="30">
        <f t="shared" si="6"/>
        <v>44424.07999999999</v>
      </c>
      <c r="O27" s="30">
        <f t="shared" si="6"/>
        <v>8748228.190000001</v>
      </c>
    </row>
    <row r="28" spans="1:15" ht="18.75" customHeight="1">
      <c r="A28" s="26" t="s">
        <v>40</v>
      </c>
      <c r="B28" s="31">
        <f>+B29</f>
        <v>-63214.8</v>
      </c>
      <c r="C28" s="31">
        <f>+C29</f>
        <v>-67020.8</v>
      </c>
      <c r="D28" s="31">
        <f aca="true" t="shared" si="7" ref="D28:O28">+D29</f>
        <v>-48347.2</v>
      </c>
      <c r="E28" s="31">
        <f t="shared" si="7"/>
        <v>-10036.4</v>
      </c>
      <c r="F28" s="31">
        <f t="shared" si="7"/>
        <v>-31886.8</v>
      </c>
      <c r="G28" s="31">
        <f t="shared" si="7"/>
        <v>-53829.6</v>
      </c>
      <c r="H28" s="31">
        <f t="shared" si="7"/>
        <v>-11149.6</v>
      </c>
      <c r="I28" s="31">
        <f t="shared" si="7"/>
        <v>-62660.4</v>
      </c>
      <c r="J28" s="31">
        <f t="shared" si="7"/>
        <v>-51158.8</v>
      </c>
      <c r="K28" s="31">
        <f t="shared" si="7"/>
        <v>-45456.4</v>
      </c>
      <c r="L28" s="31">
        <f t="shared" si="7"/>
        <v>-34817.2</v>
      </c>
      <c r="M28" s="31">
        <f t="shared" si="7"/>
        <v>-18792.4</v>
      </c>
      <c r="N28" s="31">
        <f t="shared" si="7"/>
        <v>-17384.4</v>
      </c>
      <c r="O28" s="31">
        <f t="shared" si="7"/>
        <v>-515754.80000000005</v>
      </c>
    </row>
    <row r="29" spans="1:26" ht="18.75" customHeight="1">
      <c r="A29" s="27" t="s">
        <v>41</v>
      </c>
      <c r="B29" s="16">
        <f>ROUND((-B9)*$G$3,2)</f>
        <v>-63214.8</v>
      </c>
      <c r="C29" s="16">
        <f aca="true" t="shared" si="8" ref="C29:N29">ROUND((-C9)*$G$3,2)</f>
        <v>-67020.8</v>
      </c>
      <c r="D29" s="16">
        <f t="shared" si="8"/>
        <v>-48347.2</v>
      </c>
      <c r="E29" s="16">
        <f t="shared" si="8"/>
        <v>-10036.4</v>
      </c>
      <c r="F29" s="16">
        <f t="shared" si="8"/>
        <v>-31886.8</v>
      </c>
      <c r="G29" s="16">
        <f t="shared" si="8"/>
        <v>-53829.6</v>
      </c>
      <c r="H29" s="16">
        <f t="shared" si="8"/>
        <v>-11149.6</v>
      </c>
      <c r="I29" s="16">
        <f t="shared" si="8"/>
        <v>-62660.4</v>
      </c>
      <c r="J29" s="16">
        <f t="shared" si="8"/>
        <v>-51158.8</v>
      </c>
      <c r="K29" s="16">
        <f t="shared" si="8"/>
        <v>-45456.4</v>
      </c>
      <c r="L29" s="16">
        <f t="shared" si="8"/>
        <v>-34817.2</v>
      </c>
      <c r="M29" s="16">
        <f t="shared" si="8"/>
        <v>-18792.4</v>
      </c>
      <c r="N29" s="16">
        <f t="shared" si="8"/>
        <v>-17384.4</v>
      </c>
      <c r="O29" s="32">
        <f aca="true" t="shared" si="9" ref="O29:O47">SUM(B29:N29)</f>
        <v>-515754.80000000005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-20643.16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-20643.16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73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-20643.16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-20643.16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74</v>
      </c>
      <c r="B42" s="35">
        <v>1407904.3100000003</v>
      </c>
      <c r="C42" s="35">
        <v>929575.4</v>
      </c>
      <c r="D42" s="35">
        <v>349630.54</v>
      </c>
      <c r="E42" s="35">
        <v>212178.52</v>
      </c>
      <c r="F42" s="35">
        <v>365013.5399999999</v>
      </c>
      <c r="G42" s="35">
        <v>741221.8999999999</v>
      </c>
      <c r="H42" s="35">
        <v>111529.71000000002</v>
      </c>
      <c r="I42" s="35">
        <v>753412.11</v>
      </c>
      <c r="J42" s="35">
        <v>731284.44</v>
      </c>
      <c r="K42" s="35">
        <v>1227804.03</v>
      </c>
      <c r="L42" s="35">
        <v>1168159.92</v>
      </c>
      <c r="M42" s="35">
        <v>297020.86999999994</v>
      </c>
      <c r="N42" s="35">
        <v>40198.38</v>
      </c>
      <c r="O42" s="33">
        <f t="shared" si="9"/>
        <v>8334933.670000001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152432.89000000004</v>
      </c>
      <c r="C43" s="35">
        <v>51917.869999999966</v>
      </c>
      <c r="D43" s="35">
        <v>54451.81000000001</v>
      </c>
      <c r="E43" s="35">
        <v>26915.440000000017</v>
      </c>
      <c r="F43" s="35">
        <v>57675.5</v>
      </c>
      <c r="G43" s="35">
        <v>156189.46999999994</v>
      </c>
      <c r="H43" s="35">
        <v>19717.859999999997</v>
      </c>
      <c r="I43" s="35">
        <v>110687.98000000004</v>
      </c>
      <c r="J43" s="35">
        <v>44763.72999999999</v>
      </c>
      <c r="K43" s="35">
        <v>84032.94</v>
      </c>
      <c r="L43" s="35">
        <v>98171.10999999996</v>
      </c>
      <c r="M43" s="35">
        <v>71125.77999999998</v>
      </c>
      <c r="N43" s="35">
        <v>21610.099999999995</v>
      </c>
      <c r="O43" s="33">
        <f t="shared" si="9"/>
        <v>949692.48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52</v>
      </c>
      <c r="B45" s="36">
        <f aca="true" t="shared" si="11" ref="B45:N45">+B17+B27</f>
        <v>2549223.6000000006</v>
      </c>
      <c r="C45" s="36">
        <f t="shared" si="11"/>
        <v>1702447.5999999999</v>
      </c>
      <c r="D45" s="36">
        <f t="shared" si="11"/>
        <v>1060160.8699999999</v>
      </c>
      <c r="E45" s="36">
        <f t="shared" si="11"/>
        <v>436924.05000000005</v>
      </c>
      <c r="F45" s="36">
        <f t="shared" si="11"/>
        <v>1139873.0099999998</v>
      </c>
      <c r="G45" s="36">
        <f t="shared" si="11"/>
        <v>1862780.9</v>
      </c>
      <c r="H45" s="36">
        <f t="shared" si="11"/>
        <v>310250.43000000005</v>
      </c>
      <c r="I45" s="36">
        <f t="shared" si="11"/>
        <v>1567422.0499999998</v>
      </c>
      <c r="J45" s="36">
        <f t="shared" si="11"/>
        <v>1431072.5999999996</v>
      </c>
      <c r="K45" s="36">
        <f t="shared" si="11"/>
        <v>2170357.7</v>
      </c>
      <c r="L45" s="36">
        <f t="shared" si="11"/>
        <v>2077891.6299999997</v>
      </c>
      <c r="M45" s="36">
        <f t="shared" si="11"/>
        <v>812283.7899999998</v>
      </c>
      <c r="N45" s="36">
        <f t="shared" si="11"/>
        <v>296715.11</v>
      </c>
      <c r="O45" s="36">
        <f>SUM(B45:N45)</f>
        <v>17417403.339999996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53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 s="43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55</v>
      </c>
      <c r="B51" s="51">
        <f aca="true" t="shared" si="12" ref="B51:O51">SUM(B52:B62)</f>
        <v>2549223.6100000003</v>
      </c>
      <c r="C51" s="51">
        <f t="shared" si="12"/>
        <v>1702447.6</v>
      </c>
      <c r="D51" s="51">
        <f t="shared" si="12"/>
        <v>1060160.87</v>
      </c>
      <c r="E51" s="51">
        <f t="shared" si="12"/>
        <v>436924.04000000004</v>
      </c>
      <c r="F51" s="51">
        <f t="shared" si="12"/>
        <v>1139873</v>
      </c>
      <c r="G51" s="51">
        <f t="shared" si="12"/>
        <v>1862780.9</v>
      </c>
      <c r="H51" s="51">
        <f t="shared" si="12"/>
        <v>310250.43000000005</v>
      </c>
      <c r="I51" s="51">
        <f t="shared" si="12"/>
        <v>1567422.04</v>
      </c>
      <c r="J51" s="51">
        <f t="shared" si="12"/>
        <v>1431072.6</v>
      </c>
      <c r="K51" s="51">
        <f t="shared" si="12"/>
        <v>2170357.7</v>
      </c>
      <c r="L51" s="51">
        <f t="shared" si="12"/>
        <v>2077891.63</v>
      </c>
      <c r="M51" s="51">
        <f t="shared" si="12"/>
        <v>812283.7899999999</v>
      </c>
      <c r="N51" s="51">
        <f t="shared" si="12"/>
        <v>296715.1</v>
      </c>
      <c r="O51" s="36">
        <f t="shared" si="12"/>
        <v>17417403.310000002</v>
      </c>
      <c r="Q51"/>
    </row>
    <row r="52" spans="1:18" ht="18.75" customHeight="1">
      <c r="A52" s="26" t="s">
        <v>56</v>
      </c>
      <c r="B52" s="51">
        <v>2120865.4000000004</v>
      </c>
      <c r="C52" s="51">
        <v>1252349.12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3373214.5200000005</v>
      </c>
      <c r="P52"/>
      <c r="Q52"/>
      <c r="R52" s="43"/>
    </row>
    <row r="53" spans="1:16" ht="18.75" customHeight="1">
      <c r="A53" s="26" t="s">
        <v>57</v>
      </c>
      <c r="B53" s="51">
        <v>428358.20999999996</v>
      </c>
      <c r="C53" s="51">
        <v>450098.48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878456.69</v>
      </c>
      <c r="P53"/>
    </row>
    <row r="54" spans="1:17" ht="18.75" customHeight="1">
      <c r="A54" s="26" t="s">
        <v>58</v>
      </c>
      <c r="B54" s="52">
        <v>0</v>
      </c>
      <c r="C54" s="52">
        <v>0</v>
      </c>
      <c r="D54" s="31">
        <v>1060160.87</v>
      </c>
      <c r="E54" s="52">
        <v>0</v>
      </c>
      <c r="F54" s="52">
        <v>0</v>
      </c>
      <c r="G54" s="52">
        <v>0</v>
      </c>
      <c r="H54" s="51">
        <v>310250.43000000005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1370411.3000000003</v>
      </c>
      <c r="Q54"/>
    </row>
    <row r="55" spans="1:18" ht="18.75" customHeight="1">
      <c r="A55" s="26" t="s">
        <v>59</v>
      </c>
      <c r="B55" s="52">
        <v>0</v>
      </c>
      <c r="C55" s="52">
        <v>0</v>
      </c>
      <c r="D55" s="52">
        <v>0</v>
      </c>
      <c r="E55" s="31">
        <v>436924.04000000004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436924.04000000004</v>
      </c>
      <c r="R55"/>
    </row>
    <row r="56" spans="1:19" ht="18.75" customHeight="1">
      <c r="A56" s="26" t="s">
        <v>60</v>
      </c>
      <c r="B56" s="52">
        <v>0</v>
      </c>
      <c r="C56" s="52">
        <v>0</v>
      </c>
      <c r="D56" s="52">
        <v>0</v>
      </c>
      <c r="E56" s="52">
        <v>0</v>
      </c>
      <c r="F56" s="31">
        <v>1139873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1139873</v>
      </c>
      <c r="S56"/>
    </row>
    <row r="57" spans="1:20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1862780.9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1862780.9</v>
      </c>
      <c r="T57"/>
    </row>
    <row r="58" spans="1:21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1567422.04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1567422.04</v>
      </c>
      <c r="U58"/>
    </row>
    <row r="59" spans="1:22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1431072.6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1431072.6</v>
      </c>
      <c r="V59"/>
    </row>
    <row r="60" spans="1:23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2170357.7</v>
      </c>
      <c r="L60" s="31">
        <v>2077891.63</v>
      </c>
      <c r="M60" s="52">
        <v>0</v>
      </c>
      <c r="N60" s="52">
        <v>0</v>
      </c>
      <c r="O60" s="36">
        <f t="shared" si="13"/>
        <v>4248249.33</v>
      </c>
      <c r="P60"/>
      <c r="W60"/>
    </row>
    <row r="61" spans="1:25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812283.7899999999</v>
      </c>
      <c r="N61" s="52">
        <v>0</v>
      </c>
      <c r="O61" s="36">
        <f t="shared" si="13"/>
        <v>812283.7899999999</v>
      </c>
      <c r="R61"/>
      <c r="Y61"/>
    </row>
    <row r="62" spans="1:26" ht="18.75" customHeight="1">
      <c r="A62" s="38" t="s">
        <v>66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296715.1</v>
      </c>
      <c r="O62" s="55">
        <f t="shared" si="13"/>
        <v>296715.1</v>
      </c>
      <c r="P62"/>
      <c r="S62"/>
      <c r="Z62"/>
    </row>
    <row r="63" spans="1:12" ht="21" customHeight="1">
      <c r="A63" s="56" t="s">
        <v>75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 t="s">
        <v>77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5" ht="13.5">
      <c r="B66" s="72"/>
      <c r="C66" s="72"/>
      <c r="D66" s="71"/>
      <c r="E66" s="71"/>
      <c r="F66" s="71"/>
      <c r="G66" s="71"/>
      <c r="H66" s="71"/>
      <c r="I66" s="71"/>
      <c r="J66" s="71"/>
      <c r="K66" s="71"/>
      <c r="L66" s="71"/>
      <c r="M66" s="72"/>
      <c r="N66" s="72"/>
      <c r="O66" s="72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5" ht="13.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2"/>
      <c r="N68" s="72"/>
      <c r="O68" s="72"/>
    </row>
    <row r="69" spans="2:15" ht="13.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71"/>
    </row>
    <row r="70" spans="2:12" ht="13.5">
      <c r="B70"/>
      <c r="C70" s="68"/>
      <c r="D70"/>
      <c r="E70"/>
      <c r="F70"/>
      <c r="G70"/>
      <c r="H70"/>
      <c r="I70"/>
      <c r="J70"/>
      <c r="K70"/>
      <c r="L70"/>
    </row>
    <row r="71" spans="2:12" ht="13.5">
      <c r="B71" s="70"/>
      <c r="C71" s="70"/>
      <c r="D71" s="73"/>
      <c r="E71"/>
      <c r="F71"/>
      <c r="G71"/>
      <c r="H71"/>
      <c r="I71"/>
      <c r="J71"/>
      <c r="K71"/>
      <c r="L71"/>
    </row>
    <row r="72" spans="2:12" ht="13.5">
      <c r="B72" s="70"/>
      <c r="C72" s="70"/>
      <c r="D72"/>
      <c r="E72"/>
      <c r="F72"/>
      <c r="G72"/>
      <c r="H72"/>
      <c r="I72"/>
      <c r="J72"/>
      <c r="K72"/>
      <c r="L72"/>
    </row>
    <row r="73" spans="2:12" ht="13.5">
      <c r="B73" s="69"/>
      <c r="C73" s="69"/>
      <c r="D73"/>
      <c r="E73"/>
      <c r="F73"/>
      <c r="G73"/>
      <c r="H73"/>
      <c r="I73"/>
      <c r="J73"/>
      <c r="K73"/>
      <c r="L73"/>
    </row>
    <row r="74" spans="2:11" ht="13.5">
      <c r="B74" s="58"/>
      <c r="C74" s="58"/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2021-08-12T13:05:58Z</dcterms:modified>
  <cp:category/>
  <cp:version/>
  <cp:contentType/>
  <cp:contentStatus/>
</cp:coreProperties>
</file>