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<sst xmlns="http://schemas.openxmlformats.org/spreadsheetml/2006/main" count="80" uniqueCount="77">
  <si>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</si>
  <si>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</si>
  <si>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</si>
  <si>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</si>
  <si>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</si>
  <si>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</si>
  <si>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</si>
  <si>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</si>
  <si>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</si>
  <si>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</si>
  <si>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</si>
  <si>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</si>
  <si>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</si>
  <si>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</si>
  <si>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</si>
  <si>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</si>
  <si>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</si>
  <si>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</si>
  <si>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</si>
  <si>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</si>
  <si>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</si>
  <si>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</si>
  <si>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</si>
  <si>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</si>
  <si>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</si>
  <si>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</si>
  <si>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</si>
  <si>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</si>
  <si>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</si>
  <si>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</si>
  <si>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</si>
  <si>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</si>
  <si>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</si>
  <si>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</si>
  <si>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</si>
  <si>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</si>
  <si>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</si>
  <si>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</si>
  <si>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</si>
  <si>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</si>
  <si>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</si>
  <si>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</si>
  <si>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</si>
  <si>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</si>
  <si>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</si>
  <si>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</si>
  <si>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</si>
  <si>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</si>
  <si>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</si>
  <si>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</si>
  <si>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</si>
  <si>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</si>
  <si>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</si>
  <si>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</si>
  <si>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</si>
  <si>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</si>
  <si>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</si>
  <si>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</si>
  <si>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</si>
  <si>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</si>
  <si>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</si>
  <si>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</si>
  <si>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</si>
  <si>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</si>
  <si>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</si>
  <si>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</si>
  <si>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</si>
  <si>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</si>
  <si>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</si>
  <si>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</si>
  <si>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</si>
  <si>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</si>
  <si>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</si>
  <si>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02/08/21 - VENCIMENTO 09/08/21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</si>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</sst>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298161</v>
      </c>
      <c r="C7" s="9">
        <f t="shared" si="0"/>
        <v>217443</v>
      </c>
      <c r="D7" s="9">
        <f t="shared" si="0"/>
        <v>228115</v>
      </c>
      <c r="E7" s="9">
        <f t="shared" si="0"/>
        <v>47240</v>
      </c>
      <c r="F7" s="9">
        <f t="shared" si="0"/>
        <v>161470</v>
      </c>
      <c r="G7" s="9">
        <f t="shared" si="0"/>
        <v>268942</v>
      </c>
      <c r="H7" s="9">
        <f t="shared" si="0"/>
        <v>40349</v>
      </c>
      <c r="I7" s="9">
        <f t="shared" si="0"/>
        <v>193568</v>
      </c>
      <c r="J7" s="9">
        <f t="shared" si="0"/>
        <v>192960</v>
      </c>
      <c r="K7" s="9">
        <f t="shared" si="0"/>
        <v>275880</v>
      </c>
      <c r="L7" s="9">
        <f t="shared" si="0"/>
        <v>202096</v>
      </c>
      <c r="M7" s="9">
        <f t="shared" si="0"/>
        <v>96161</v>
      </c>
      <c r="N7" s="9">
        <f t="shared" si="0"/>
        <v>62269</v>
      </c>
      <c r="O7" s="9">
        <f t="shared" si="0"/>
        <v>2284654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15508</v>
      </c>
      <c r="C8" s="11">
        <f t="shared" si="1"/>
        <v>16454</v>
      </c>
      <c r="D8" s="11">
        <f t="shared" si="1"/>
        <v>12511</v>
      </c>
      <c r="E8" s="11">
        <f t="shared" si="1"/>
        <v>2202</v>
      </c>
      <c r="F8" s="11">
        <f t="shared" si="1"/>
        <v>8519</v>
      </c>
      <c r="G8" s="11">
        <f t="shared" si="1"/>
        <v>13460</v>
      </c>
      <c r="H8" s="11">
        <f t="shared" si="1"/>
        <v>2703</v>
      </c>
      <c r="I8" s="11">
        <f t="shared" si="1"/>
        <v>14207</v>
      </c>
      <c r="J8" s="11">
        <f t="shared" si="1"/>
        <v>12826</v>
      </c>
      <c r="K8" s="11">
        <f t="shared" si="1"/>
        <v>11399</v>
      </c>
      <c r="L8" s="11">
        <f t="shared" si="1"/>
        <v>8644</v>
      </c>
      <c r="M8" s="11">
        <f t="shared" si="1"/>
        <v>4399</v>
      </c>
      <c r="N8" s="11">
        <f t="shared" si="1"/>
        <v>4175</v>
      </c>
      <c r="O8" s="11">
        <f t="shared" si="1"/>
        <v>127007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15508</v>
      </c>
      <c r="C9" s="11">
        <v>16454</v>
      </c>
      <c r="D9" s="11">
        <v>12511</v>
      </c>
      <c r="E9" s="11">
        <v>2202</v>
      </c>
      <c r="F9" s="11">
        <v>8519</v>
      </c>
      <c r="G9" s="11">
        <v>13460</v>
      </c>
      <c r="H9" s="11">
        <v>2693</v>
      </c>
      <c r="I9" s="11">
        <v>14207</v>
      </c>
      <c r="J9" s="11">
        <v>12826</v>
      </c>
      <c r="K9" s="11">
        <v>11390</v>
      </c>
      <c r="L9" s="11">
        <v>8644</v>
      </c>
      <c r="M9" s="11">
        <v>4391</v>
      </c>
      <c r="N9" s="11">
        <v>4175</v>
      </c>
      <c r="O9" s="11">
        <f>SUM(B9:N9)</f>
        <v>126980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9</v>
      </c>
      <c r="L10" s="13">
        <v>0</v>
      </c>
      <c r="M10" s="13">
        <v>8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282653</v>
      </c>
      <c r="C11" s="13">
        <v>200989</v>
      </c>
      <c r="D11" s="13">
        <v>215604</v>
      </c>
      <c r="E11" s="13">
        <v>45038</v>
      </c>
      <c r="F11" s="13">
        <v>152951</v>
      </c>
      <c r="G11" s="13">
        <v>255482</v>
      </c>
      <c r="H11" s="13">
        <v>37646</v>
      </c>
      <c r="I11" s="13">
        <v>179361</v>
      </c>
      <c r="J11" s="13">
        <v>180134</v>
      </c>
      <c r="K11" s="13">
        <v>264481</v>
      </c>
      <c r="L11" s="13">
        <v>193452</v>
      </c>
      <c r="M11" s="13">
        <v>91762</v>
      </c>
      <c r="N11" s="13">
        <v>58094</v>
      </c>
      <c r="O11" s="11">
        <f>SUM(B11:N11)</f>
        <v>2157647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1.476020289096444</v>
      </c>
      <c r="C15" s="19">
        <v>1.488914258697533</v>
      </c>
      <c r="D15" s="19">
        <v>1.421683213818908</v>
      </c>
      <c r="E15" s="19">
        <v>1.197589763283335</v>
      </c>
      <c r="F15" s="19">
        <v>1.886053071017547</v>
      </c>
      <c r="G15" s="19">
        <v>1.867828981763452</v>
      </c>
      <c r="H15" s="19">
        <v>1.869826213237141</v>
      </c>
      <c r="I15" s="19">
        <v>1.629848228731041</v>
      </c>
      <c r="J15" s="19">
        <v>1.48090622144306</v>
      </c>
      <c r="K15" s="19">
        <v>1.392988594773185</v>
      </c>
      <c r="L15" s="19">
        <v>1.561906791801235</v>
      </c>
      <c r="M15" s="19">
        <v>1.570031922799809</v>
      </c>
      <c r="N15" s="19">
        <v>1.464226760921004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1042270.8099999999</v>
      </c>
      <c r="C17" s="24">
        <f aca="true" t="shared" si="2" ref="C17:N17">C18+C19+C20+C21+C22+C23+C24+C25</f>
        <v>780977.6399999999</v>
      </c>
      <c r="D17" s="24">
        <f t="shared" si="2"/>
        <v>676125.98</v>
      </c>
      <c r="E17" s="24">
        <f t="shared" si="2"/>
        <v>205995.36</v>
      </c>
      <c r="F17" s="24">
        <f t="shared" si="2"/>
        <v>739271.2699999999</v>
      </c>
      <c r="G17" s="24">
        <f t="shared" si="2"/>
        <v>1002696.41</v>
      </c>
      <c r="H17" s="24">
        <f t="shared" si="2"/>
        <v>197256.79000000004</v>
      </c>
      <c r="I17" s="24">
        <f t="shared" si="2"/>
        <v>754974.86</v>
      </c>
      <c r="J17" s="24">
        <f t="shared" si="2"/>
        <v>677087.4099999999</v>
      </c>
      <c r="K17" s="24">
        <f t="shared" si="2"/>
        <v>883283.2500000001</v>
      </c>
      <c r="L17" s="24">
        <f t="shared" si="2"/>
        <v>827089.2199999999</v>
      </c>
      <c r="M17" s="24">
        <f t="shared" si="2"/>
        <v>458600.36999999994</v>
      </c>
      <c r="N17" s="24">
        <f t="shared" si="2"/>
        <v>247060.01000000004</v>
      </c>
      <c r="O17" s="24">
        <f>O18+O19+O20+O21+O22+O23+O24+O25</f>
        <v>8492689.38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657504.64</v>
      </c>
      <c r="C18" s="30">
        <f t="shared" si="3"/>
        <v>495226.43</v>
      </c>
      <c r="D18" s="30">
        <f t="shared" si="3"/>
        <v>455522.84</v>
      </c>
      <c r="E18" s="30">
        <f t="shared" si="3"/>
        <v>161376.56</v>
      </c>
      <c r="F18" s="30">
        <f t="shared" si="3"/>
        <v>373593.14</v>
      </c>
      <c r="G18" s="30">
        <f t="shared" si="3"/>
        <v>511527.68</v>
      </c>
      <c r="H18" s="30">
        <f t="shared" si="3"/>
        <v>102902.05</v>
      </c>
      <c r="I18" s="30">
        <f t="shared" si="3"/>
        <v>437347.54</v>
      </c>
      <c r="J18" s="30">
        <f t="shared" si="3"/>
        <v>438810.34</v>
      </c>
      <c r="K18" s="30">
        <f t="shared" si="3"/>
        <v>593445.47</v>
      </c>
      <c r="L18" s="30">
        <f t="shared" si="3"/>
        <v>494771.43</v>
      </c>
      <c r="M18" s="30">
        <f t="shared" si="3"/>
        <v>271962.54</v>
      </c>
      <c r="N18" s="30">
        <f t="shared" si="3"/>
        <v>159153.34</v>
      </c>
      <c r="O18" s="30">
        <f aca="true" t="shared" si="4" ref="O18:O25">SUM(B18:N18)</f>
        <v>5153144</v>
      </c>
    </row>
    <row r="19" spans="1:23" ht="18.75" customHeight="1">
      <c r="A19" s="26" t="s">
        <v>35</v>
      </c>
      <c r="B19" s="30">
        <f>IF(B15&lt;&gt;0,ROUND((B15-1)*B18,2),0)</f>
        <v>312985.55</v>
      </c>
      <c r="C19" s="30">
        <f aca="true" t="shared" si="5" ref="C19:N19">IF(C15&lt;&gt;0,ROUND((C15-1)*C18,2),0)</f>
        <v>242123.26</v>
      </c>
      <c r="D19" s="30">
        <f t="shared" si="5"/>
        <v>192086.34</v>
      </c>
      <c r="E19" s="30">
        <f t="shared" si="5"/>
        <v>31886.36</v>
      </c>
      <c r="F19" s="30">
        <f t="shared" si="5"/>
        <v>331023.35</v>
      </c>
      <c r="G19" s="30">
        <f t="shared" si="5"/>
        <v>443918.55</v>
      </c>
      <c r="H19" s="30">
        <f t="shared" si="5"/>
        <v>89506.9</v>
      </c>
      <c r="I19" s="30">
        <f t="shared" si="5"/>
        <v>275462.57</v>
      </c>
      <c r="J19" s="30">
        <f t="shared" si="5"/>
        <v>211026.62</v>
      </c>
      <c r="K19" s="30">
        <f t="shared" si="5"/>
        <v>233217.3</v>
      </c>
      <c r="L19" s="30">
        <f t="shared" si="5"/>
        <v>278015.43</v>
      </c>
      <c r="M19" s="30">
        <f t="shared" si="5"/>
        <v>155027.33</v>
      </c>
      <c r="N19" s="30">
        <f t="shared" si="5"/>
        <v>73883.24</v>
      </c>
      <c r="O19" s="30">
        <f t="shared" si="4"/>
        <v>2870162.8000000003</v>
      </c>
      <c r="W19" s="62"/>
    </row>
    <row r="20" spans="1:15" ht="18.75" customHeight="1">
      <c r="A20" s="26" t="s">
        <v>36</v>
      </c>
      <c r="B20" s="30">
        <v>36741.67</v>
      </c>
      <c r="C20" s="30">
        <v>27137.38</v>
      </c>
      <c r="D20" s="30">
        <v>17742.78</v>
      </c>
      <c r="E20" s="30">
        <v>7226.18</v>
      </c>
      <c r="F20" s="30">
        <v>19736.46</v>
      </c>
      <c r="G20" s="30">
        <v>27179.11</v>
      </c>
      <c r="H20" s="30">
        <v>3598.92</v>
      </c>
      <c r="I20" s="30">
        <v>17745.99</v>
      </c>
      <c r="J20" s="30">
        <v>22827.14</v>
      </c>
      <c r="K20" s="30">
        <v>32801.99</v>
      </c>
      <c r="L20" s="30">
        <v>31453.22</v>
      </c>
      <c r="M20" s="30">
        <v>14002.41</v>
      </c>
      <c r="N20" s="30">
        <v>8397.2</v>
      </c>
      <c r="O20" s="30">
        <f t="shared" si="4"/>
        <v>266590.45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-3322.88</v>
      </c>
      <c r="E23" s="30">
        <v>-425.64</v>
      </c>
      <c r="F23" s="30">
        <v>-614.72</v>
      </c>
      <c r="G23" s="30">
        <v>-248.82</v>
      </c>
      <c r="H23" s="30">
        <v>-1366.63</v>
      </c>
      <c r="I23" s="30">
        <v>0</v>
      </c>
      <c r="J23" s="30">
        <v>-3809.5</v>
      </c>
      <c r="K23" s="30">
        <v>-604.71</v>
      </c>
      <c r="L23" s="30">
        <v>-749.4</v>
      </c>
      <c r="M23" s="30">
        <v>0</v>
      </c>
      <c r="N23" s="30">
        <v>-129.54</v>
      </c>
      <c r="O23" s="30">
        <f t="shared" si="4"/>
        <v>-11271.839999999998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-68235.2</v>
      </c>
      <c r="C27" s="30">
        <f>+C28+C30+C42+C43+C46-C47</f>
        <v>-72397.6</v>
      </c>
      <c r="D27" s="30">
        <f t="shared" si="6"/>
        <v>-58340.37</v>
      </c>
      <c r="E27" s="30">
        <f t="shared" si="6"/>
        <v>-9688.8</v>
      </c>
      <c r="F27" s="30">
        <f t="shared" si="6"/>
        <v>-37483.6</v>
      </c>
      <c r="G27" s="30">
        <f t="shared" si="6"/>
        <v>-59224</v>
      </c>
      <c r="H27" s="30">
        <f t="shared" si="6"/>
        <v>-32102.94</v>
      </c>
      <c r="I27" s="30">
        <f t="shared" si="6"/>
        <v>-62510.8</v>
      </c>
      <c r="J27" s="30">
        <f t="shared" si="6"/>
        <v>-56434.4</v>
      </c>
      <c r="K27" s="30">
        <f t="shared" si="6"/>
        <v>-50116</v>
      </c>
      <c r="L27" s="30">
        <f t="shared" si="6"/>
        <v>-38033.6</v>
      </c>
      <c r="M27" s="30">
        <f t="shared" si="6"/>
        <v>-19320.4</v>
      </c>
      <c r="N27" s="30">
        <f t="shared" si="6"/>
        <v>-18370</v>
      </c>
      <c r="O27" s="30">
        <f t="shared" si="6"/>
        <v>-582257.7100000001</v>
      </c>
    </row>
    <row r="28" spans="1:15" ht="18.75" customHeight="1">
      <c r="A28" s="26" t="s">
        <v>40</v>
      </c>
      <c r="B28" s="31">
        <f>+B29</f>
        <v>-68235.2</v>
      </c>
      <c r="C28" s="31">
        <f>+C29</f>
        <v>-72397.6</v>
      </c>
      <c r="D28" s="31">
        <f aca="true" t="shared" si="7" ref="D28:O28">+D29</f>
        <v>-55048.4</v>
      </c>
      <c r="E28" s="31">
        <f t="shared" si="7"/>
        <v>-9688.8</v>
      </c>
      <c r="F28" s="31">
        <f t="shared" si="7"/>
        <v>-37483.6</v>
      </c>
      <c r="G28" s="31">
        <f t="shared" si="7"/>
        <v>-59224</v>
      </c>
      <c r="H28" s="31">
        <f t="shared" si="7"/>
        <v>-11849.2</v>
      </c>
      <c r="I28" s="31">
        <f t="shared" si="7"/>
        <v>-62510.8</v>
      </c>
      <c r="J28" s="31">
        <f t="shared" si="7"/>
        <v>-56434.4</v>
      </c>
      <c r="K28" s="31">
        <f t="shared" si="7"/>
        <v>-50116</v>
      </c>
      <c r="L28" s="31">
        <f t="shared" si="7"/>
        <v>-38033.6</v>
      </c>
      <c r="M28" s="31">
        <f t="shared" si="7"/>
        <v>-19320.4</v>
      </c>
      <c r="N28" s="31">
        <f t="shared" si="7"/>
        <v>-18370</v>
      </c>
      <c r="O28" s="31">
        <f t="shared" si="7"/>
        <v>-558712</v>
      </c>
    </row>
    <row r="29" spans="1:26" ht="18.75" customHeight="1">
      <c r="A29" s="27" t="s">
        <v>41</v>
      </c>
      <c r="B29" s="16">
        <f>ROUND((-B9)*$G$3,2)</f>
        <v>-68235.2</v>
      </c>
      <c r="C29" s="16">
        <f aca="true" t="shared" si="8" ref="C29:N29">ROUND((-C9)*$G$3,2)</f>
        <v>-72397.6</v>
      </c>
      <c r="D29" s="16">
        <f t="shared" si="8"/>
        <v>-55048.4</v>
      </c>
      <c r="E29" s="16">
        <f t="shared" si="8"/>
        <v>-9688.8</v>
      </c>
      <c r="F29" s="16">
        <f t="shared" si="8"/>
        <v>-37483.6</v>
      </c>
      <c r="G29" s="16">
        <f t="shared" si="8"/>
        <v>-59224</v>
      </c>
      <c r="H29" s="16">
        <f t="shared" si="8"/>
        <v>-11849.2</v>
      </c>
      <c r="I29" s="16">
        <f t="shared" si="8"/>
        <v>-62510.8</v>
      </c>
      <c r="J29" s="16">
        <f t="shared" si="8"/>
        <v>-56434.4</v>
      </c>
      <c r="K29" s="16">
        <f t="shared" si="8"/>
        <v>-50116</v>
      </c>
      <c r="L29" s="16">
        <f t="shared" si="8"/>
        <v>-38033.6</v>
      </c>
      <c r="M29" s="16">
        <f t="shared" si="8"/>
        <v>-19320.4</v>
      </c>
      <c r="N29" s="16">
        <f t="shared" si="8"/>
        <v>-18370</v>
      </c>
      <c r="O29" s="32">
        <f aca="true" t="shared" si="9" ref="O29:O47">SUM(B29:N29)</f>
        <v>-558712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-19289.28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-19289.28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-19289.28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-19289.28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-3291.97</v>
      </c>
      <c r="E42" s="35">
        <v>0</v>
      </c>
      <c r="F42" s="35">
        <v>0</v>
      </c>
      <c r="G42" s="35">
        <v>0</v>
      </c>
      <c r="H42" s="35">
        <v>-964.46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-4256.43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974035.61</v>
      </c>
      <c r="C45" s="36">
        <f t="shared" si="11"/>
        <v>708580.0399999999</v>
      </c>
      <c r="D45" s="36">
        <f t="shared" si="11"/>
        <v>617785.61</v>
      </c>
      <c r="E45" s="36">
        <f t="shared" si="11"/>
        <v>196306.56</v>
      </c>
      <c r="F45" s="36">
        <f t="shared" si="11"/>
        <v>701787.6699999999</v>
      </c>
      <c r="G45" s="36">
        <f t="shared" si="11"/>
        <v>943472.41</v>
      </c>
      <c r="H45" s="36">
        <f t="shared" si="11"/>
        <v>165153.85000000003</v>
      </c>
      <c r="I45" s="36">
        <f t="shared" si="11"/>
        <v>692464.0599999999</v>
      </c>
      <c r="J45" s="36">
        <f t="shared" si="11"/>
        <v>620653.0099999999</v>
      </c>
      <c r="K45" s="36">
        <f t="shared" si="11"/>
        <v>833167.2500000001</v>
      </c>
      <c r="L45" s="36">
        <f t="shared" si="11"/>
        <v>789055.6199999999</v>
      </c>
      <c r="M45" s="36">
        <f t="shared" si="11"/>
        <v>439279.9699999999</v>
      </c>
      <c r="N45" s="36">
        <f t="shared" si="11"/>
        <v>228690.01000000004</v>
      </c>
      <c r="O45" s="36">
        <f>SUM(B45:N45)</f>
        <v>7910431.669999999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974035.61</v>
      </c>
      <c r="C51" s="51">
        <f t="shared" si="12"/>
        <v>708580.05</v>
      </c>
      <c r="D51" s="51">
        <f t="shared" si="12"/>
        <v>617785.61</v>
      </c>
      <c r="E51" s="51">
        <f t="shared" si="12"/>
        <v>196306.56</v>
      </c>
      <c r="F51" s="51">
        <f t="shared" si="12"/>
        <v>701787.67</v>
      </c>
      <c r="G51" s="51">
        <f t="shared" si="12"/>
        <v>943472.41</v>
      </c>
      <c r="H51" s="51">
        <f t="shared" si="12"/>
        <v>165153.86</v>
      </c>
      <c r="I51" s="51">
        <f t="shared" si="12"/>
        <v>692464.06</v>
      </c>
      <c r="J51" s="51">
        <f t="shared" si="12"/>
        <v>620653.01</v>
      </c>
      <c r="K51" s="51">
        <f t="shared" si="12"/>
        <v>833167.25</v>
      </c>
      <c r="L51" s="51">
        <f t="shared" si="12"/>
        <v>789055.61</v>
      </c>
      <c r="M51" s="51">
        <f t="shared" si="12"/>
        <v>439279.97</v>
      </c>
      <c r="N51" s="51">
        <f t="shared" si="12"/>
        <v>228690.01</v>
      </c>
      <c r="O51" s="36">
        <f t="shared" si="12"/>
        <v>7910431.679999999</v>
      </c>
      <c r="Q51"/>
    </row>
    <row r="52" spans="1:18" ht="18.75" customHeight="1">
      <c r="A52" s="26" t="s">
        <v>57</v>
      </c>
      <c r="B52" s="51">
        <v>803480.62</v>
      </c>
      <c r="C52" s="51">
        <v>517517.77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1320998.3900000001</v>
      </c>
      <c r="P52"/>
      <c r="Q52"/>
      <c r="R52" s="43"/>
    </row>
    <row r="53" spans="1:16" ht="18.75" customHeight="1">
      <c r="A53" s="26" t="s">
        <v>58</v>
      </c>
      <c r="B53" s="51">
        <v>170554.99</v>
      </c>
      <c r="C53" s="51">
        <v>191062.28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361617.27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617785.61</v>
      </c>
      <c r="E54" s="52">
        <v>0</v>
      </c>
      <c r="F54" s="52">
        <v>0</v>
      </c>
      <c r="G54" s="52">
        <v>0</v>
      </c>
      <c r="H54" s="51">
        <v>165153.86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782939.47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196306.56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196306.56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701787.67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701787.67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943472.41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943472.41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692464.06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692464.06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620653.01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620653.01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833167.25</v>
      </c>
      <c r="L60" s="31">
        <v>789055.61</v>
      </c>
      <c r="M60" s="52">
        <v>0</v>
      </c>
      <c r="N60" s="52">
        <v>0</v>
      </c>
      <c r="O60" s="36">
        <f t="shared" si="13"/>
        <v>1622222.8599999999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439279.97</v>
      </c>
      <c r="N61" s="52">
        <v>0</v>
      </c>
      <c r="O61" s="36">
        <f t="shared" si="13"/>
        <v>439279.97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228690.01</v>
      </c>
      <c r="O62" s="55">
        <f t="shared" si="13"/>
        <v>228690.01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2021-08-06T14:45:40Z</dcterms:modified>
  <cp:category/>
  <cp:version/>
  <cp:contentType/>
  <cp:contentStatus/>
</cp:coreProperties>
</file>