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<sst xmlns="http://schemas.openxmlformats.org/spreadsheetml/2006/main" count="80" uniqueCount="77">
  <si>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</si>
  <si>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</si>
  <si>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</si>
  <si>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</si>
  <si>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</si>
  <si>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</si>
  <si>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</si>
  <si>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</si>
  <si>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</si>
  <si>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</si>
  <si>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</si>
  <si>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</si>
  <si>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</si>
  <si>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</si>
  <si>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</si>
  <si>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</si>
  <si>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</si>
  <si>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</si>
  <si>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</si>
  <si>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</si>
  <si>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</si>
  <si>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</si>
  <si>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</si>
  <si>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</si>
  <si>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</si>
  <si>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</si>
  <si>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</si>
  <si>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</si>
  <si>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</si>
  <si>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</si>
  <si>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</si>
  <si>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</si>
  <si>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</si>
  <si>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</si>
  <si>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</si>
  <si>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</si>
  <si>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</si>
  <si>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</si>
  <si>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</si>
  <si>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</si>
  <si>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</si>
  <si>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</si>
  <si>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</si>
  <si>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</si>
  <si>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</si>
  <si>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</si>
  <si>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</si>
  <si>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</si>
  <si>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</si>
  <si>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</si>
  <si>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</si>
  <si>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</si>
  <si>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</si>
  <si>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</si>
  <si>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</si>
  <si>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</si>
  <si>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</si>
  <si>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</si>
  <si>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</si>
  <si>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</si>
  <si>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</si>
  <si>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</si>
  <si>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</si>
  <si>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</si>
  <si>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</si>
  <si>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</si>
  <si>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</si>
  <si>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</si>
  <si>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</si>
  <si>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</si>
  <si>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</si>
  <si>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</si>
  <si>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</si>
  <si>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01/08/21 - VENCIMENTO 06/08/21</t>
  </si>
  <si>
    <t>Nota: (1) Revisões do período de 19/03 a 03/12 20, lotes D3 e D7.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</si>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</sst>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106100</v>
      </c>
      <c r="C7" s="9">
        <f t="shared" si="0"/>
        <v>73250</v>
      </c>
      <c r="D7" s="9">
        <f t="shared" si="0"/>
        <v>81617</v>
      </c>
      <c r="E7" s="9">
        <f t="shared" si="0"/>
        <v>14531</v>
      </c>
      <c r="F7" s="9">
        <f t="shared" si="0"/>
        <v>60046</v>
      </c>
      <c r="G7" s="9">
        <f t="shared" si="0"/>
        <v>85230</v>
      </c>
      <c r="H7" s="9">
        <f t="shared" si="0"/>
        <v>10250</v>
      </c>
      <c r="I7" s="9">
        <f t="shared" si="0"/>
        <v>65118</v>
      </c>
      <c r="J7" s="9">
        <f t="shared" si="0"/>
        <v>70052</v>
      </c>
      <c r="K7" s="9">
        <f t="shared" si="0"/>
        <v>103128</v>
      </c>
      <c r="L7" s="9">
        <f t="shared" si="0"/>
        <v>74250</v>
      </c>
      <c r="M7" s="9">
        <f t="shared" si="0"/>
        <v>33388</v>
      </c>
      <c r="N7" s="9">
        <f t="shared" si="0"/>
        <v>18130</v>
      </c>
      <c r="O7" s="9">
        <f t="shared" si="0"/>
        <v>795090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7445</v>
      </c>
      <c r="C8" s="11">
        <f t="shared" si="1"/>
        <v>7135</v>
      </c>
      <c r="D8" s="11">
        <f t="shared" si="1"/>
        <v>5858</v>
      </c>
      <c r="E8" s="11">
        <f t="shared" si="1"/>
        <v>845</v>
      </c>
      <c r="F8" s="11">
        <f t="shared" si="1"/>
        <v>4286</v>
      </c>
      <c r="G8" s="11">
        <f t="shared" si="1"/>
        <v>5603</v>
      </c>
      <c r="H8" s="11">
        <f t="shared" si="1"/>
        <v>792</v>
      </c>
      <c r="I8" s="11">
        <f t="shared" si="1"/>
        <v>6423</v>
      </c>
      <c r="J8" s="11">
        <f t="shared" si="1"/>
        <v>5388</v>
      </c>
      <c r="K8" s="11">
        <f t="shared" si="1"/>
        <v>5803</v>
      </c>
      <c r="L8" s="11">
        <f t="shared" si="1"/>
        <v>3987</v>
      </c>
      <c r="M8" s="11">
        <f t="shared" si="1"/>
        <v>2121</v>
      </c>
      <c r="N8" s="11">
        <f t="shared" si="1"/>
        <v>1376</v>
      </c>
      <c r="O8" s="11">
        <f t="shared" si="1"/>
        <v>57062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7445</v>
      </c>
      <c r="C9" s="11">
        <v>7135</v>
      </c>
      <c r="D9" s="11">
        <v>5858</v>
      </c>
      <c r="E9" s="11">
        <v>845</v>
      </c>
      <c r="F9" s="11">
        <v>4286</v>
      </c>
      <c r="G9" s="11">
        <v>5603</v>
      </c>
      <c r="H9" s="11">
        <v>790</v>
      </c>
      <c r="I9" s="11">
        <v>6422</v>
      </c>
      <c r="J9" s="11">
        <v>5388</v>
      </c>
      <c r="K9" s="11">
        <v>5799</v>
      </c>
      <c r="L9" s="11">
        <v>3987</v>
      </c>
      <c r="M9" s="11">
        <v>2119</v>
      </c>
      <c r="N9" s="11">
        <v>1376</v>
      </c>
      <c r="O9" s="11">
        <f>SUM(B9:N9)</f>
        <v>57053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98655</v>
      </c>
      <c r="C11" s="13">
        <v>66115</v>
      </c>
      <c r="D11" s="13">
        <v>75759</v>
      </c>
      <c r="E11" s="13">
        <v>13686</v>
      </c>
      <c r="F11" s="13">
        <v>55760</v>
      </c>
      <c r="G11" s="13">
        <v>79627</v>
      </c>
      <c r="H11" s="13">
        <v>9458</v>
      </c>
      <c r="I11" s="13">
        <v>58695</v>
      </c>
      <c r="J11" s="13">
        <v>64664</v>
      </c>
      <c r="K11" s="13">
        <v>97325</v>
      </c>
      <c r="L11" s="13">
        <v>70263</v>
      </c>
      <c r="M11" s="13">
        <v>31267</v>
      </c>
      <c r="N11" s="13">
        <v>16754</v>
      </c>
      <c r="O11" s="11">
        <f>SUM(B11:N11)</f>
        <v>738028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1.286692766205883</v>
      </c>
      <c r="C15" s="19">
        <v>1.529943867737539</v>
      </c>
      <c r="D15" s="19">
        <v>1.408465555850098</v>
      </c>
      <c r="E15" s="19">
        <v>1.177545707100139</v>
      </c>
      <c r="F15" s="19">
        <v>1.939546376026647</v>
      </c>
      <c r="G15" s="19">
        <v>1.888584184559676</v>
      </c>
      <c r="H15" s="19">
        <v>2.034865614519862</v>
      </c>
      <c r="I15" s="19">
        <v>1.580509930700088</v>
      </c>
      <c r="J15" s="19">
        <v>1.521348258495075</v>
      </c>
      <c r="K15" s="19">
        <v>1.46421894164142</v>
      </c>
      <c r="L15" s="19">
        <v>1.61452952305072</v>
      </c>
      <c r="M15" s="19">
        <v>1.61403506627073</v>
      </c>
      <c r="N15" s="19">
        <v>1.46375897952938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344697.87999999995</v>
      </c>
      <c r="C17" s="24">
        <f aca="true" t="shared" si="2" ref="C17:N17">C18+C19+C20+C21+C22+C23+C24+C25</f>
        <v>285101.59</v>
      </c>
      <c r="D17" s="24">
        <f t="shared" si="2"/>
        <v>249223.08000000002</v>
      </c>
      <c r="E17" s="24">
        <f t="shared" si="2"/>
        <v>67294.41</v>
      </c>
      <c r="F17" s="24">
        <f t="shared" si="2"/>
        <v>295277.32999999996</v>
      </c>
      <c r="G17" s="24">
        <f t="shared" si="2"/>
        <v>340161.5299999999</v>
      </c>
      <c r="H17" s="24">
        <f t="shared" si="2"/>
        <v>56624.59000000001</v>
      </c>
      <c r="I17" s="24">
        <f t="shared" si="2"/>
        <v>267411.32999999996</v>
      </c>
      <c r="J17" s="24">
        <f t="shared" si="2"/>
        <v>258449.49000000005</v>
      </c>
      <c r="K17" s="24">
        <f t="shared" si="2"/>
        <v>365992.32999999996</v>
      </c>
      <c r="L17" s="24">
        <f t="shared" si="2"/>
        <v>332798.57999999996</v>
      </c>
      <c r="M17" s="24">
        <f t="shared" si="2"/>
        <v>177074.32</v>
      </c>
      <c r="N17" s="24">
        <f t="shared" si="2"/>
        <v>76917.03</v>
      </c>
      <c r="O17" s="24">
        <f>O18+O19+O20+O21+O22+O23+O24+O25</f>
        <v>3117023.4899999998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233971.72</v>
      </c>
      <c r="C18" s="30">
        <f t="shared" si="3"/>
        <v>166826.88</v>
      </c>
      <c r="D18" s="30">
        <f t="shared" si="3"/>
        <v>162980.99</v>
      </c>
      <c r="E18" s="30">
        <f t="shared" si="3"/>
        <v>49639.35</v>
      </c>
      <c r="F18" s="30">
        <f t="shared" si="3"/>
        <v>138928.43</v>
      </c>
      <c r="G18" s="30">
        <f t="shared" si="3"/>
        <v>162107.46</v>
      </c>
      <c r="H18" s="30">
        <f t="shared" si="3"/>
        <v>26140.58</v>
      </c>
      <c r="I18" s="30">
        <f t="shared" si="3"/>
        <v>147127.61</v>
      </c>
      <c r="J18" s="30">
        <f t="shared" si="3"/>
        <v>159305.25</v>
      </c>
      <c r="K18" s="30">
        <f t="shared" si="3"/>
        <v>221838.64</v>
      </c>
      <c r="L18" s="30">
        <f t="shared" si="3"/>
        <v>181778.85</v>
      </c>
      <c r="M18" s="30">
        <f t="shared" si="3"/>
        <v>94427.94</v>
      </c>
      <c r="N18" s="30">
        <f t="shared" si="3"/>
        <v>46338.47</v>
      </c>
      <c r="O18" s="30">
        <f aca="true" t="shared" si="4" ref="O18:O25">SUM(B18:N18)</f>
        <v>1791412.1699999997</v>
      </c>
    </row>
    <row r="19" spans="1:23" ht="18.75" customHeight="1">
      <c r="A19" s="26" t="s">
        <v>35</v>
      </c>
      <c r="B19" s="30">
        <f>IF(B15&lt;&gt;0,ROUND((B15-1)*B18,2),0)</f>
        <v>67078</v>
      </c>
      <c r="C19" s="30">
        <f aca="true" t="shared" si="5" ref="C19:N19">IF(C15&lt;&gt;0,ROUND((C15-1)*C18,2),0)</f>
        <v>88408.88</v>
      </c>
      <c r="D19" s="30">
        <f t="shared" si="5"/>
        <v>66572.12</v>
      </c>
      <c r="E19" s="30">
        <f t="shared" si="5"/>
        <v>8813.25</v>
      </c>
      <c r="F19" s="30">
        <f t="shared" si="5"/>
        <v>130529.7</v>
      </c>
      <c r="G19" s="30">
        <f t="shared" si="5"/>
        <v>144046.13</v>
      </c>
      <c r="H19" s="30">
        <f t="shared" si="5"/>
        <v>27051.99</v>
      </c>
      <c r="I19" s="30">
        <f t="shared" si="5"/>
        <v>85409.04</v>
      </c>
      <c r="J19" s="30">
        <f t="shared" si="5"/>
        <v>83053.51</v>
      </c>
      <c r="K19" s="30">
        <f t="shared" si="5"/>
        <v>102981.7</v>
      </c>
      <c r="L19" s="30">
        <f t="shared" si="5"/>
        <v>111708.47</v>
      </c>
      <c r="M19" s="30">
        <f t="shared" si="5"/>
        <v>57982.07</v>
      </c>
      <c r="N19" s="30">
        <f t="shared" si="5"/>
        <v>21489.88</v>
      </c>
      <c r="O19" s="30">
        <f t="shared" si="4"/>
        <v>995124.74</v>
      </c>
      <c r="W19" s="62"/>
    </row>
    <row r="20" spans="1:15" ht="18.75" customHeight="1">
      <c r="A20" s="26" t="s">
        <v>36</v>
      </c>
      <c r="B20" s="30">
        <v>15620.48</v>
      </c>
      <c r="C20" s="30">
        <v>13375.26</v>
      </c>
      <c r="D20" s="30">
        <v>9802.19</v>
      </c>
      <c r="E20" s="30">
        <v>3477.43</v>
      </c>
      <c r="F20" s="30">
        <v>10824.04</v>
      </c>
      <c r="G20" s="30">
        <v>13853.93</v>
      </c>
      <c r="H20" s="30">
        <v>1539.98</v>
      </c>
      <c r="I20" s="30">
        <v>10455.92</v>
      </c>
      <c r="J20" s="30">
        <v>11591.23</v>
      </c>
      <c r="K20" s="30">
        <v>16748.79</v>
      </c>
      <c r="L20" s="30">
        <v>16012.48</v>
      </c>
      <c r="M20" s="30">
        <v>7258.57</v>
      </c>
      <c r="N20" s="30">
        <v>3527.22</v>
      </c>
      <c r="O20" s="30">
        <f t="shared" si="4"/>
        <v>134087.52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-7011.27</v>
      </c>
      <c r="C23" s="30">
        <v>0</v>
      </c>
      <c r="D23" s="30">
        <v>-4229.12</v>
      </c>
      <c r="E23" s="30">
        <v>-567.52</v>
      </c>
      <c r="F23" s="30">
        <v>-537.88</v>
      </c>
      <c r="G23" s="30">
        <v>-165.88</v>
      </c>
      <c r="H23" s="30">
        <v>-723.51</v>
      </c>
      <c r="I23" s="30">
        <v>0</v>
      </c>
      <c r="J23" s="30">
        <v>-3733.31</v>
      </c>
      <c r="K23" s="30">
        <v>0</v>
      </c>
      <c r="L23" s="30">
        <v>-299.76</v>
      </c>
      <c r="M23" s="30">
        <v>-202.35</v>
      </c>
      <c r="N23" s="30">
        <v>-194.31</v>
      </c>
      <c r="O23" s="30">
        <f t="shared" si="4"/>
        <v>-17664.909999999996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-32758</v>
      </c>
      <c r="C27" s="30">
        <f>+C28+C30+C42+C43+C46-C47</f>
        <v>-31394</v>
      </c>
      <c r="D27" s="30">
        <f t="shared" si="6"/>
        <v>-26932.65</v>
      </c>
      <c r="E27" s="30">
        <f t="shared" si="6"/>
        <v>-3718</v>
      </c>
      <c r="F27" s="30">
        <f t="shared" si="6"/>
        <v>-18858.4</v>
      </c>
      <c r="G27" s="30">
        <f t="shared" si="6"/>
        <v>-24653.2</v>
      </c>
      <c r="H27" s="30">
        <f t="shared" si="6"/>
        <v>-8963.36</v>
      </c>
      <c r="I27" s="30">
        <f t="shared" si="6"/>
        <v>-28256.8</v>
      </c>
      <c r="J27" s="30">
        <f t="shared" si="6"/>
        <v>-23707.2</v>
      </c>
      <c r="K27" s="30">
        <f t="shared" si="6"/>
        <v>-25515.6</v>
      </c>
      <c r="L27" s="30">
        <f t="shared" si="6"/>
        <v>-17542.8</v>
      </c>
      <c r="M27" s="30">
        <f t="shared" si="6"/>
        <v>-9323.6</v>
      </c>
      <c r="N27" s="30">
        <f t="shared" si="6"/>
        <v>-6054.4</v>
      </c>
      <c r="O27" s="30">
        <f t="shared" si="6"/>
        <v>-257678.01</v>
      </c>
    </row>
    <row r="28" spans="1:15" ht="18.75" customHeight="1">
      <c r="A28" s="26" t="s">
        <v>40</v>
      </c>
      <c r="B28" s="31">
        <f>+B29</f>
        <v>-32758</v>
      </c>
      <c r="C28" s="31">
        <f>+C29</f>
        <v>-31394</v>
      </c>
      <c r="D28" s="31">
        <f aca="true" t="shared" si="7" ref="D28:O28">+D29</f>
        <v>-25775.2</v>
      </c>
      <c r="E28" s="31">
        <f t="shared" si="7"/>
        <v>-3718</v>
      </c>
      <c r="F28" s="31">
        <f t="shared" si="7"/>
        <v>-18858.4</v>
      </c>
      <c r="G28" s="31">
        <f t="shared" si="7"/>
        <v>-24653.2</v>
      </c>
      <c r="H28" s="31">
        <f t="shared" si="7"/>
        <v>-3476</v>
      </c>
      <c r="I28" s="31">
        <f t="shared" si="7"/>
        <v>-28256.8</v>
      </c>
      <c r="J28" s="31">
        <f t="shared" si="7"/>
        <v>-23707.2</v>
      </c>
      <c r="K28" s="31">
        <f t="shared" si="7"/>
        <v>-25515.6</v>
      </c>
      <c r="L28" s="31">
        <f t="shared" si="7"/>
        <v>-17542.8</v>
      </c>
      <c r="M28" s="31">
        <f t="shared" si="7"/>
        <v>-9323.6</v>
      </c>
      <c r="N28" s="31">
        <f t="shared" si="7"/>
        <v>-6054.4</v>
      </c>
      <c r="O28" s="31">
        <f t="shared" si="7"/>
        <v>-251033.2</v>
      </c>
    </row>
    <row r="29" spans="1:26" ht="18.75" customHeight="1">
      <c r="A29" s="27" t="s">
        <v>41</v>
      </c>
      <c r="B29" s="16">
        <f>ROUND((-B9)*$G$3,2)</f>
        <v>-32758</v>
      </c>
      <c r="C29" s="16">
        <f aca="true" t="shared" si="8" ref="C29:N29">ROUND((-C9)*$G$3,2)</f>
        <v>-31394</v>
      </c>
      <c r="D29" s="16">
        <f t="shared" si="8"/>
        <v>-25775.2</v>
      </c>
      <c r="E29" s="16">
        <f t="shared" si="8"/>
        <v>-3718</v>
      </c>
      <c r="F29" s="16">
        <f t="shared" si="8"/>
        <v>-18858.4</v>
      </c>
      <c r="G29" s="16">
        <f t="shared" si="8"/>
        <v>-24653.2</v>
      </c>
      <c r="H29" s="16">
        <f t="shared" si="8"/>
        <v>-3476</v>
      </c>
      <c r="I29" s="16">
        <f t="shared" si="8"/>
        <v>-28256.8</v>
      </c>
      <c r="J29" s="16">
        <f t="shared" si="8"/>
        <v>-23707.2</v>
      </c>
      <c r="K29" s="16">
        <f t="shared" si="8"/>
        <v>-25515.6</v>
      </c>
      <c r="L29" s="16">
        <f t="shared" si="8"/>
        <v>-17542.8</v>
      </c>
      <c r="M29" s="16">
        <f t="shared" si="8"/>
        <v>-9323.6</v>
      </c>
      <c r="N29" s="16">
        <f t="shared" si="8"/>
        <v>-6054.4</v>
      </c>
      <c r="O29" s="32">
        <f aca="true" t="shared" si="9" ref="O29:O47">SUM(B29:N29)</f>
        <v>-251033.2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>SUM(H31:H40)</f>
        <v>-5226.06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-5226.06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-5226.06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-5226.06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-1157.45</v>
      </c>
      <c r="E42" s="35">
        <v>0</v>
      </c>
      <c r="F42" s="35">
        <v>0</v>
      </c>
      <c r="G42" s="35">
        <v>0</v>
      </c>
      <c r="H42" s="35">
        <v>-261.3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-1418.75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311939.87999999995</v>
      </c>
      <c r="C45" s="36">
        <f t="shared" si="11"/>
        <v>253707.59000000003</v>
      </c>
      <c r="D45" s="36">
        <f t="shared" si="11"/>
        <v>222290.43000000002</v>
      </c>
      <c r="E45" s="36">
        <f t="shared" si="11"/>
        <v>63576.41</v>
      </c>
      <c r="F45" s="36">
        <f t="shared" si="11"/>
        <v>276418.92999999993</v>
      </c>
      <c r="G45" s="36">
        <f t="shared" si="11"/>
        <v>315508.3299999999</v>
      </c>
      <c r="H45" s="36">
        <f t="shared" si="11"/>
        <v>47661.23000000001</v>
      </c>
      <c r="I45" s="36">
        <f t="shared" si="11"/>
        <v>239154.52999999997</v>
      </c>
      <c r="J45" s="36">
        <f t="shared" si="11"/>
        <v>234742.29000000004</v>
      </c>
      <c r="K45" s="36">
        <f t="shared" si="11"/>
        <v>340476.73</v>
      </c>
      <c r="L45" s="36">
        <f t="shared" si="11"/>
        <v>315255.77999999997</v>
      </c>
      <c r="M45" s="36">
        <f t="shared" si="11"/>
        <v>167750.72</v>
      </c>
      <c r="N45" s="36">
        <f t="shared" si="11"/>
        <v>70862.63</v>
      </c>
      <c r="O45" s="36">
        <f>SUM(B45:N45)</f>
        <v>2859345.4799999995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311939.88</v>
      </c>
      <c r="C51" s="51">
        <f t="shared" si="12"/>
        <v>253707.59000000003</v>
      </c>
      <c r="D51" s="51">
        <f t="shared" si="12"/>
        <v>222290.43</v>
      </c>
      <c r="E51" s="51">
        <f t="shared" si="12"/>
        <v>63576.41</v>
      </c>
      <c r="F51" s="51">
        <f t="shared" si="12"/>
        <v>276418.93</v>
      </c>
      <c r="G51" s="51">
        <f t="shared" si="12"/>
        <v>315508.33</v>
      </c>
      <c r="H51" s="51">
        <f t="shared" si="12"/>
        <v>47661.22</v>
      </c>
      <c r="I51" s="51">
        <f t="shared" si="12"/>
        <v>239154.53</v>
      </c>
      <c r="J51" s="51">
        <f t="shared" si="12"/>
        <v>234742.3</v>
      </c>
      <c r="K51" s="51">
        <f t="shared" si="12"/>
        <v>340476.73</v>
      </c>
      <c r="L51" s="51">
        <f t="shared" si="12"/>
        <v>315255.78</v>
      </c>
      <c r="M51" s="51">
        <f t="shared" si="12"/>
        <v>167750.72</v>
      </c>
      <c r="N51" s="51">
        <f t="shared" si="12"/>
        <v>70862.63</v>
      </c>
      <c r="O51" s="36">
        <f t="shared" si="12"/>
        <v>2859345.48</v>
      </c>
      <c r="Q51"/>
    </row>
    <row r="52" spans="1:18" ht="18.75" customHeight="1">
      <c r="A52" s="26" t="s">
        <v>57</v>
      </c>
      <c r="B52" s="51">
        <v>261356.63</v>
      </c>
      <c r="C52" s="51">
        <v>187735.23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449091.86</v>
      </c>
      <c r="P52"/>
      <c r="Q52"/>
      <c r="R52" s="43"/>
    </row>
    <row r="53" spans="1:16" ht="18.75" customHeight="1">
      <c r="A53" s="26" t="s">
        <v>58</v>
      </c>
      <c r="B53" s="51">
        <v>50583.25</v>
      </c>
      <c r="C53" s="51">
        <v>65972.36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116555.61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222290.43</v>
      </c>
      <c r="E54" s="52">
        <v>0</v>
      </c>
      <c r="F54" s="52">
        <v>0</v>
      </c>
      <c r="G54" s="52">
        <v>0</v>
      </c>
      <c r="H54" s="51">
        <v>47661.22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269951.65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63576.41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63576.41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276418.93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276418.93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315508.33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315508.33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239154.53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239154.53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234742.3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234742.3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340476.73</v>
      </c>
      <c r="L60" s="31">
        <v>315255.78</v>
      </c>
      <c r="M60" s="52">
        <v>0</v>
      </c>
      <c r="N60" s="52">
        <v>0</v>
      </c>
      <c r="O60" s="36">
        <f t="shared" si="13"/>
        <v>655732.51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167750.72</v>
      </c>
      <c r="N61" s="52">
        <v>0</v>
      </c>
      <c r="O61" s="36">
        <f t="shared" si="13"/>
        <v>167750.72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70862.63</v>
      </c>
      <c r="O62" s="55">
        <f t="shared" si="13"/>
        <v>70862.63</v>
      </c>
      <c r="P62"/>
      <c r="S62"/>
      <c r="Z62"/>
    </row>
    <row r="63" spans="1:12" ht="21" customHeight="1">
      <c r="A63" s="56" t="s">
        <v>74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2021-08-05T18:04:40Z</dcterms:modified>
  <cp:category/>
  <cp:version/>
  <cp:contentType/>
  <cp:contentStatus/>
</cp:coreProperties>
</file>