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<sst xmlns="http://schemas.openxmlformats.org/spreadsheetml/2006/main" count="74" uniqueCount="73">
  <si>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</si>
  <si>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</si>
  <si>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</si>
  <si>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</si>
  <si>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</si>
  <si>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</si>
  <si>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</si>
  <si>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</si>
  <si>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</si>
  <si>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</si>
  <si>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</si>
  <si>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</si>
  <si>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</si>
  <si>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</si>
  <si>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</si>
  <si>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</si>
  <si>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</si>
  <si>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</si>
  <si>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</si>
  <si>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</si>
  <si>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</si>
  <si>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</si>
  <si>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</si>
  <si>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</si>
  <si>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</si>
  <si>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</si>
  <si>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</si>
  <si>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</si>
  <si>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</si>
  <si>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</si>
  <si>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</si>
  <si>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</si>
  <si>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</si>
  <si>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</si>
  <si>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</si>
  <si>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</si>
  <si>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</si>
  <si>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</si>
  <si>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</si>
  <si>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</si>
  <si>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</si>
  <si>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</si>
  <si>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</si>
  <si>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</si>
  <si>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</si>
  <si>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</si>
  <si>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</si>
  <si>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</si>
  <si>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</si>
  <si>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</si>
  <si>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</si>
  <si>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</si>
  <si>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</si>
  <si>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</si>
  <si>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</si>
  <si>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</si>
  <si>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</si>
  <si>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</si>
  <si>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</si>
  <si>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</si>
  <si>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</si>
  <si>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</si>
  <si>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</si>
  <si>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</si>
  <si>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</si>
  <si>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</si>
  <si>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</si>
  <si>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</si>
  <si>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</si>
  <si>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</si>
  <si>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</si>
  <si>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</si>
  <si>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21/08/21 - VENCIMENTO 27/08/21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</si>
</sst>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151699</v>
      </c>
      <c r="C7" s="47">
        <f t="shared" si="0"/>
        <v>131407</v>
      </c>
      <c r="D7" s="47">
        <f t="shared" si="0"/>
        <v>180730</v>
      </c>
      <c r="E7" s="47">
        <f t="shared" si="0"/>
        <v>86920</v>
      </c>
      <c r="F7" s="47">
        <f t="shared" si="0"/>
        <v>116391</v>
      </c>
      <c r="G7" s="47">
        <f t="shared" si="0"/>
        <v>136552</v>
      </c>
      <c r="H7" s="47">
        <f t="shared" si="0"/>
        <v>153982</v>
      </c>
      <c r="I7" s="47">
        <f t="shared" si="0"/>
        <v>185089</v>
      </c>
      <c r="J7" s="47">
        <f t="shared" si="0"/>
        <v>41488</v>
      </c>
      <c r="K7" s="47">
        <f t="shared" si="0"/>
        <v>1184258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13898</v>
      </c>
      <c r="C8" s="45">
        <f t="shared" si="1"/>
        <v>15438</v>
      </c>
      <c r="D8" s="45">
        <f t="shared" si="1"/>
        <v>16991</v>
      </c>
      <c r="E8" s="45">
        <f t="shared" si="1"/>
        <v>9299</v>
      </c>
      <c r="F8" s="45">
        <f t="shared" si="1"/>
        <v>10628</v>
      </c>
      <c r="G8" s="45">
        <f t="shared" si="1"/>
        <v>7613</v>
      </c>
      <c r="H8" s="45">
        <f t="shared" si="1"/>
        <v>7157</v>
      </c>
      <c r="I8" s="45">
        <f t="shared" si="1"/>
        <v>14694</v>
      </c>
      <c r="J8" s="45">
        <f t="shared" si="1"/>
        <v>1750</v>
      </c>
      <c r="K8" s="38">
        <f>SUM(B8:J8)</f>
        <v>97468</v>
      </c>
      <c r="L8"/>
      <c r="M8"/>
      <c r="N8"/>
    </row>
    <row r="9" spans="1:14" ht="16.5" customHeight="1">
      <c r="A9" s="22" t="s">
        <v>35</v>
      </c>
      <c r="B9" s="45">
        <v>13887</v>
      </c>
      <c r="C9" s="45">
        <v>15431</v>
      </c>
      <c r="D9" s="45">
        <v>16987</v>
      </c>
      <c r="E9" s="45">
        <v>9268</v>
      </c>
      <c r="F9" s="45">
        <v>10602</v>
      </c>
      <c r="G9" s="45">
        <v>7609</v>
      </c>
      <c r="H9" s="45">
        <v>7157</v>
      </c>
      <c r="I9" s="45">
        <v>14666</v>
      </c>
      <c r="J9" s="45">
        <v>1750</v>
      </c>
      <c r="K9" s="38">
        <f>SUM(B9:J9)</f>
        <v>97357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7</v>
      </c>
      <c r="D10" s="45">
        <v>4</v>
      </c>
      <c r="E10" s="45">
        <v>31</v>
      </c>
      <c r="F10" s="45">
        <v>26</v>
      </c>
      <c r="G10" s="45">
        <v>4</v>
      </c>
      <c r="H10" s="45">
        <v>0</v>
      </c>
      <c r="I10" s="45">
        <v>28</v>
      </c>
      <c r="J10" s="45">
        <v>0</v>
      </c>
      <c r="K10" s="38">
        <f>SUM(B10:J10)</f>
        <v>111</v>
      </c>
      <c r="L10"/>
      <c r="M10"/>
      <c r="N10"/>
    </row>
    <row r="11" spans="1:14" ht="16.5" customHeight="1">
      <c r="A11" s="44" t="s">
        <v>33</v>
      </c>
      <c r="B11" s="43">
        <v>137801</v>
      </c>
      <c r="C11" s="43">
        <v>115969</v>
      </c>
      <c r="D11" s="43">
        <v>163739</v>
      </c>
      <c r="E11" s="43">
        <v>77621</v>
      </c>
      <c r="F11" s="43">
        <v>105763</v>
      </c>
      <c r="G11" s="43">
        <v>128939</v>
      </c>
      <c r="H11" s="43">
        <v>146825</v>
      </c>
      <c r="I11" s="43">
        <v>170395</v>
      </c>
      <c r="J11" s="43">
        <v>39738</v>
      </c>
      <c r="K11" s="38">
        <f>SUM(B11:J11)</f>
        <v>1086790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1.388533989877606</v>
      </c>
      <c r="C15" s="39">
        <v>1.446684579447302</v>
      </c>
      <c r="D15" s="39">
        <v>1.202904660414058</v>
      </c>
      <c r="E15" s="39">
        <v>1.491271447968872</v>
      </c>
      <c r="F15" s="39">
        <v>1.234277379129928</v>
      </c>
      <c r="G15" s="39">
        <v>1.241180951699906</v>
      </c>
      <c r="H15" s="39">
        <v>1.20439404297324</v>
      </c>
      <c r="I15" s="39">
        <v>1.232257228159822</v>
      </c>
      <c r="J15" s="39">
        <v>1.316832799346143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739752.63</v>
      </c>
      <c r="C17" s="36">
        <f aca="true" t="shared" si="2" ref="C17:J17">C18+C19+C20+C21+C22+C23+C24</f>
        <v>740988.9799999999</v>
      </c>
      <c r="D17" s="36">
        <f t="shared" si="2"/>
        <v>921540.19</v>
      </c>
      <c r="E17" s="36">
        <f t="shared" si="2"/>
        <v>485632.62999999995</v>
      </c>
      <c r="F17" s="36">
        <f t="shared" si="2"/>
        <v>567503.97</v>
      </c>
      <c r="G17" s="36">
        <f t="shared" si="2"/>
        <v>671098.6699999999</v>
      </c>
      <c r="H17" s="36">
        <f t="shared" si="2"/>
        <v>588811.64</v>
      </c>
      <c r="I17" s="36">
        <f t="shared" si="2"/>
        <v>742478.1799999999</v>
      </c>
      <c r="J17" s="36">
        <f t="shared" si="2"/>
        <v>196814.25</v>
      </c>
      <c r="K17" s="36">
        <f aca="true" t="shared" si="3" ref="K17:K24">SUM(B17:J17)</f>
        <v>5654621.139999999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519371.87</v>
      </c>
      <c r="C18" s="30">
        <f t="shared" si="4"/>
        <v>493866.93</v>
      </c>
      <c r="D18" s="30">
        <f t="shared" si="4"/>
        <v>752397.06</v>
      </c>
      <c r="E18" s="30">
        <f t="shared" si="4"/>
        <v>315041.54</v>
      </c>
      <c r="F18" s="30">
        <f t="shared" si="4"/>
        <v>446126.7</v>
      </c>
      <c r="G18" s="30">
        <f t="shared" si="4"/>
        <v>529207.28</v>
      </c>
      <c r="H18" s="30">
        <f t="shared" si="4"/>
        <v>475696.59</v>
      </c>
      <c r="I18" s="30">
        <f t="shared" si="4"/>
        <v>577181.54</v>
      </c>
      <c r="J18" s="30">
        <f t="shared" si="4"/>
        <v>146581.25</v>
      </c>
      <c r="K18" s="30">
        <f t="shared" si="3"/>
        <v>4255470.76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201793.62</v>
      </c>
      <c r="C19" s="30">
        <f t="shared" si="5"/>
        <v>220602.74</v>
      </c>
      <c r="D19" s="30">
        <f t="shared" si="5"/>
        <v>152664.87</v>
      </c>
      <c r="E19" s="30">
        <f t="shared" si="5"/>
        <v>154770.91</v>
      </c>
      <c r="F19" s="30">
        <f t="shared" si="5"/>
        <v>104517.39</v>
      </c>
      <c r="G19" s="30">
        <f t="shared" si="5"/>
        <v>127634.72</v>
      </c>
      <c r="H19" s="30">
        <f t="shared" si="5"/>
        <v>97229.55</v>
      </c>
      <c r="I19" s="30">
        <f t="shared" si="5"/>
        <v>134054.58</v>
      </c>
      <c r="J19" s="30">
        <f t="shared" si="5"/>
        <v>46441.75</v>
      </c>
      <c r="K19" s="30">
        <f t="shared" si="3"/>
        <v>1239710.1300000001</v>
      </c>
      <c r="L19"/>
      <c r="M19"/>
      <c r="N19"/>
    </row>
    <row r="20" spans="1:14" ht="16.5" customHeight="1">
      <c r="A20" s="18" t="s">
        <v>28</v>
      </c>
      <c r="B20" s="30">
        <v>17245.91</v>
      </c>
      <c r="C20" s="30">
        <v>23836.85</v>
      </c>
      <c r="D20" s="30">
        <v>14620.82</v>
      </c>
      <c r="E20" s="30">
        <v>13137.72</v>
      </c>
      <c r="F20" s="30">
        <v>15518.65</v>
      </c>
      <c r="G20" s="30">
        <v>13682.5</v>
      </c>
      <c r="H20" s="30">
        <v>16824.23</v>
      </c>
      <c r="I20" s="30">
        <v>28559.6</v>
      </c>
      <c r="J20" s="30">
        <v>5708.41</v>
      </c>
      <c r="K20" s="30">
        <f t="shared" si="3"/>
        <v>149134.68999999997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-767.06</v>
      </c>
      <c r="H23" s="30">
        <v>0</v>
      </c>
      <c r="I23" s="30">
        <v>0</v>
      </c>
      <c r="J23" s="30">
        <v>0</v>
      </c>
      <c r="K23" s="30">
        <f t="shared" si="3"/>
        <v>-767.06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-61102.8</v>
      </c>
      <c r="C27" s="30">
        <f t="shared" si="6"/>
        <v>-67896.4</v>
      </c>
      <c r="D27" s="30">
        <f t="shared" si="6"/>
        <v>-93239.4</v>
      </c>
      <c r="E27" s="30">
        <f t="shared" si="6"/>
        <v>-40779.2</v>
      </c>
      <c r="F27" s="30">
        <f t="shared" si="6"/>
        <v>-46648.8</v>
      </c>
      <c r="G27" s="30">
        <f t="shared" si="6"/>
        <v>-33479.6</v>
      </c>
      <c r="H27" s="30">
        <f t="shared" si="6"/>
        <v>-31490.8</v>
      </c>
      <c r="I27" s="30">
        <f t="shared" si="6"/>
        <v>-64530.4</v>
      </c>
      <c r="J27" s="30">
        <f t="shared" si="6"/>
        <v>-13054.67</v>
      </c>
      <c r="K27" s="30">
        <f aca="true" t="shared" si="7" ref="K27:K35">SUM(B27:J27)</f>
        <v>-452222.06999999995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-61102.8</v>
      </c>
      <c r="C28" s="30">
        <f t="shared" si="8"/>
        <v>-67896.4</v>
      </c>
      <c r="D28" s="30">
        <f t="shared" si="8"/>
        <v>-74742.8</v>
      </c>
      <c r="E28" s="30">
        <f t="shared" si="8"/>
        <v>-40779.2</v>
      </c>
      <c r="F28" s="30">
        <f t="shared" si="8"/>
        <v>-46648.8</v>
      </c>
      <c r="G28" s="30">
        <f t="shared" si="8"/>
        <v>-33479.6</v>
      </c>
      <c r="H28" s="30">
        <f t="shared" si="8"/>
        <v>-31490.8</v>
      </c>
      <c r="I28" s="30">
        <f t="shared" si="8"/>
        <v>-64530.4</v>
      </c>
      <c r="J28" s="30">
        <f t="shared" si="8"/>
        <v>-7700</v>
      </c>
      <c r="K28" s="30">
        <f t="shared" si="7"/>
        <v>-428370.8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-61102.8</v>
      </c>
      <c r="C29" s="30">
        <f aca="true" t="shared" si="9" ref="C29:J29">-ROUND((C9)*$E$3,2)</f>
        <v>-67896.4</v>
      </c>
      <c r="D29" s="30">
        <f t="shared" si="9"/>
        <v>-74742.8</v>
      </c>
      <c r="E29" s="30">
        <f t="shared" si="9"/>
        <v>-40779.2</v>
      </c>
      <c r="F29" s="30">
        <f t="shared" si="9"/>
        <v>-46648.8</v>
      </c>
      <c r="G29" s="30">
        <f t="shared" si="9"/>
        <v>-33479.6</v>
      </c>
      <c r="H29" s="30">
        <f t="shared" si="9"/>
        <v>-31490.8</v>
      </c>
      <c r="I29" s="30">
        <f t="shared" si="9"/>
        <v>-64530.4</v>
      </c>
      <c r="J29" s="30">
        <f t="shared" si="9"/>
        <v>-7700</v>
      </c>
      <c r="K29" s="30">
        <f t="shared" si="7"/>
        <v>-428370.8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678649.83</v>
      </c>
      <c r="C47" s="27">
        <f aca="true" t="shared" si="11" ref="C47:J47">IF(C17+C27+C48&lt;0,0,C17+C27+C48)</f>
        <v>673092.5799999998</v>
      </c>
      <c r="D47" s="27">
        <f t="shared" si="11"/>
        <v>828300.7899999999</v>
      </c>
      <c r="E47" s="27">
        <f t="shared" si="11"/>
        <v>444853.42999999993</v>
      </c>
      <c r="F47" s="27">
        <f t="shared" si="11"/>
        <v>520855.17</v>
      </c>
      <c r="G47" s="27">
        <f t="shared" si="11"/>
        <v>637619.07</v>
      </c>
      <c r="H47" s="27">
        <f t="shared" si="11"/>
        <v>557320.84</v>
      </c>
      <c r="I47" s="27">
        <f t="shared" si="11"/>
        <v>677947.7799999999</v>
      </c>
      <c r="J47" s="27">
        <f t="shared" si="11"/>
        <v>183759.58</v>
      </c>
      <c r="K47" s="20">
        <f>SUM(B47:J47)</f>
        <v>5202399.07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678649.83</v>
      </c>
      <c r="C53" s="10">
        <f t="shared" si="13"/>
        <v>673092.58</v>
      </c>
      <c r="D53" s="10">
        <f t="shared" si="13"/>
        <v>828300.79</v>
      </c>
      <c r="E53" s="10">
        <f t="shared" si="13"/>
        <v>444853.44</v>
      </c>
      <c r="F53" s="10">
        <f t="shared" si="13"/>
        <v>520855.18</v>
      </c>
      <c r="G53" s="10">
        <f t="shared" si="13"/>
        <v>637619.06</v>
      </c>
      <c r="H53" s="10">
        <f t="shared" si="13"/>
        <v>557320.85</v>
      </c>
      <c r="I53" s="10">
        <f>SUM(I54:I66)</f>
        <v>677947.78</v>
      </c>
      <c r="J53" s="10">
        <f t="shared" si="13"/>
        <v>183759.58</v>
      </c>
      <c r="K53" s="5">
        <f>SUM(K54:K66)</f>
        <v>5202399.090000001</v>
      </c>
      <c r="L53" s="9"/>
    </row>
    <row r="54" spans="1:11" ht="16.5" customHeight="1">
      <c r="A54" s="7" t="s">
        <v>60</v>
      </c>
      <c r="B54" s="8">
        <v>592936.36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592936.36</v>
      </c>
    </row>
    <row r="55" spans="1:11" ht="16.5" customHeight="1">
      <c r="A55" s="7" t="s">
        <v>61</v>
      </c>
      <c r="B55" s="8">
        <v>85713.47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85713.47</v>
      </c>
    </row>
    <row r="56" spans="1:11" ht="16.5" customHeight="1">
      <c r="A56" s="7" t="s">
        <v>4</v>
      </c>
      <c r="B56" s="6">
        <v>0</v>
      </c>
      <c r="C56" s="8">
        <v>673092.58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673092.58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828300.79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828300.79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444853.44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444853.44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520855.18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520855.18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637619.06</v>
      </c>
      <c r="H60" s="6">
        <v>0</v>
      </c>
      <c r="I60" s="6">
        <v>0</v>
      </c>
      <c r="J60" s="6">
        <v>0</v>
      </c>
      <c r="K60" s="5">
        <f t="shared" si="14"/>
        <v>637619.06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557320.85</v>
      </c>
      <c r="I61" s="6">
        <v>0</v>
      </c>
      <c r="J61" s="6">
        <v>0</v>
      </c>
      <c r="K61" s="5">
        <f t="shared" si="14"/>
        <v>557320.85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249688.17</v>
      </c>
      <c r="J63" s="6">
        <v>0</v>
      </c>
      <c r="K63" s="5">
        <f t="shared" si="14"/>
        <v>249688.17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428259.61</v>
      </c>
      <c r="J64" s="6">
        <v>0</v>
      </c>
      <c r="K64" s="5">
        <f t="shared" si="14"/>
        <v>428259.61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183759.58</v>
      </c>
      <c r="K65" s="5">
        <f t="shared" si="14"/>
        <v>183759.58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2021-08-27T12:04:59Z</dcterms:modified>
  <cp:category/>
  <cp:version/>
  <cp:contentType/>
  <cp:contentStatus/>
</cp:coreProperties>
</file>