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<sst xmlns="http://schemas.openxmlformats.org/spreadsheetml/2006/main" count="74" uniqueCount="73">
  <si>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</si>
  <si>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</si>
  <si>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</si>
  <si>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</si>
  <si>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</si>
  <si>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</si>
  <si>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</si>
  <si>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</si>
  <si>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</si>
  <si>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</si>
  <si>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</si>
  <si>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</si>
  <si>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</si>
  <si>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</si>
  <si>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</si>
  <si>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</si>
  <si>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</si>
  <si>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</si>
  <si>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</si>
  <si>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</si>
  <si>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</si>
  <si>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</si>
  <si>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</si>
  <si>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</si>
  <si>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</si>
  <si>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</si>
  <si>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</si>
  <si>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</si>
  <si>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</si>
  <si>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</si>
  <si>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</si>
  <si>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</si>
  <si>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</si>
  <si>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</si>
  <si>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</si>
  <si>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</si>
  <si>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</si>
  <si>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</si>
  <si>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</si>
  <si>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</si>
  <si>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</si>
  <si>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</si>
  <si>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</si>
  <si>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</si>
  <si>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</si>
  <si>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</si>
  <si>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</si>
  <si>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</si>
  <si>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</si>
  <si>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</si>
  <si>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</si>
  <si>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</si>
  <si>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</si>
  <si>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</si>
  <si>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</si>
  <si>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</si>
  <si>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</si>
  <si>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</si>
  <si>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</si>
  <si>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</si>
  <si>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</si>
  <si>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</si>
  <si>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</si>
  <si>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</si>
  <si>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</si>
  <si>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</si>
  <si>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</si>
  <si>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</si>
  <si>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</si>
  <si>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</si>
  <si>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</si>
  <si>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</si>
  <si>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19/08/21 - VENCIMENTO 26/08/21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</si>
</sst>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267676</v>
      </c>
      <c r="C7" s="47">
        <f t="shared" si="0"/>
        <v>225718</v>
      </c>
      <c r="D7" s="47">
        <f t="shared" si="0"/>
        <v>280418</v>
      </c>
      <c r="E7" s="47">
        <f t="shared" si="0"/>
        <v>149656</v>
      </c>
      <c r="F7" s="47">
        <f t="shared" si="0"/>
        <v>181132</v>
      </c>
      <c r="G7" s="47">
        <f t="shared" si="0"/>
        <v>201714</v>
      </c>
      <c r="H7" s="47">
        <f t="shared" si="0"/>
        <v>231854</v>
      </c>
      <c r="I7" s="47">
        <f t="shared" si="0"/>
        <v>298375</v>
      </c>
      <c r="J7" s="47">
        <f t="shared" si="0"/>
        <v>92002</v>
      </c>
      <c r="K7" s="47">
        <f t="shared" si="0"/>
        <v>1928545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18387</v>
      </c>
      <c r="C8" s="45">
        <f t="shared" si="1"/>
        <v>17982</v>
      </c>
      <c r="D8" s="45">
        <f t="shared" si="1"/>
        <v>18126</v>
      </c>
      <c r="E8" s="45">
        <f t="shared" si="1"/>
        <v>11331</v>
      </c>
      <c r="F8" s="45">
        <f t="shared" si="1"/>
        <v>13545</v>
      </c>
      <c r="G8" s="45">
        <f t="shared" si="1"/>
        <v>8201</v>
      </c>
      <c r="H8" s="45">
        <f t="shared" si="1"/>
        <v>7128</v>
      </c>
      <c r="I8" s="45">
        <f t="shared" si="1"/>
        <v>18030</v>
      </c>
      <c r="J8" s="45">
        <f t="shared" si="1"/>
        <v>3212</v>
      </c>
      <c r="K8" s="38">
        <f>SUM(B8:J8)</f>
        <v>115942</v>
      </c>
      <c r="L8"/>
      <c r="M8"/>
      <c r="N8"/>
    </row>
    <row r="9" spans="1:14" ht="16.5" customHeight="1">
      <c r="A9" s="22" t="s">
        <v>35</v>
      </c>
      <c r="B9" s="45">
        <v>18368</v>
      </c>
      <c r="C9" s="45">
        <v>17977</v>
      </c>
      <c r="D9" s="45">
        <v>18121</v>
      </c>
      <c r="E9" s="45">
        <v>11317</v>
      </c>
      <c r="F9" s="45">
        <v>13537</v>
      </c>
      <c r="G9" s="45">
        <v>8201</v>
      </c>
      <c r="H9" s="45">
        <v>7128</v>
      </c>
      <c r="I9" s="45">
        <v>17994</v>
      </c>
      <c r="J9" s="45">
        <v>3212</v>
      </c>
      <c r="K9" s="38">
        <f>SUM(B9:J9)</f>
        <v>115855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5</v>
      </c>
      <c r="D10" s="45">
        <v>5</v>
      </c>
      <c r="E10" s="45">
        <v>14</v>
      </c>
      <c r="F10" s="45">
        <v>8</v>
      </c>
      <c r="G10" s="45">
        <v>0</v>
      </c>
      <c r="H10" s="45">
        <v>0</v>
      </c>
      <c r="I10" s="45">
        <v>36</v>
      </c>
      <c r="J10" s="45">
        <v>0</v>
      </c>
      <c r="K10" s="38">
        <f>SUM(B10:J10)</f>
        <v>87</v>
      </c>
      <c r="L10"/>
      <c r="M10"/>
      <c r="N10"/>
    </row>
    <row r="11" spans="1:14" ht="16.5" customHeight="1">
      <c r="A11" s="44" t="s">
        <v>33</v>
      </c>
      <c r="B11" s="43">
        <v>249289</v>
      </c>
      <c r="C11" s="43">
        <v>207736</v>
      </c>
      <c r="D11" s="43">
        <v>262292</v>
      </c>
      <c r="E11" s="43">
        <v>138325</v>
      </c>
      <c r="F11" s="43">
        <v>167587</v>
      </c>
      <c r="G11" s="43">
        <v>193513</v>
      </c>
      <c r="H11" s="43">
        <v>224726</v>
      </c>
      <c r="I11" s="43">
        <v>280345</v>
      </c>
      <c r="J11" s="43">
        <v>88790</v>
      </c>
      <c r="K11" s="38">
        <f>SUM(B11:J11)</f>
        <v>1812603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1.383909886025434</v>
      </c>
      <c r="C15" s="39">
        <v>1.438941297340068</v>
      </c>
      <c r="D15" s="39">
        <v>1.179731028876917</v>
      </c>
      <c r="E15" s="39">
        <v>1.532194240585381</v>
      </c>
      <c r="F15" s="39">
        <v>1.275368068680307</v>
      </c>
      <c r="G15" s="39">
        <v>1.266954785321568</v>
      </c>
      <c r="H15" s="39">
        <v>1.222915798412432</v>
      </c>
      <c r="I15" s="39">
        <v>1.264958073164527</v>
      </c>
      <c r="J15" s="39">
        <v>1.365011429137132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1301311.8499999999</v>
      </c>
      <c r="C17" s="36">
        <f aca="true" t="shared" si="2" ref="C17:J17">C18+C19+C20+C21+C22+C23+C24</f>
        <v>1253295.67</v>
      </c>
      <c r="D17" s="36">
        <f t="shared" si="2"/>
        <v>1399822.6899999997</v>
      </c>
      <c r="E17" s="36">
        <f t="shared" si="2"/>
        <v>854435.67</v>
      </c>
      <c r="F17" s="36">
        <f t="shared" si="2"/>
        <v>908504.82</v>
      </c>
      <c r="G17" s="36">
        <f t="shared" si="2"/>
        <v>1011080.75</v>
      </c>
      <c r="H17" s="36">
        <f t="shared" si="2"/>
        <v>898425.1300000001</v>
      </c>
      <c r="I17" s="36">
        <f t="shared" si="2"/>
        <v>1221434.68</v>
      </c>
      <c r="J17" s="36">
        <f t="shared" si="2"/>
        <v>453258.82999999996</v>
      </c>
      <c r="K17" s="36">
        <f aca="true" t="shared" si="3" ref="K17:K24">SUM(B17:J17)</f>
        <v>9301570.09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916442.32</v>
      </c>
      <c r="C18" s="30">
        <f t="shared" si="4"/>
        <v>848315.96</v>
      </c>
      <c r="D18" s="30">
        <f t="shared" si="4"/>
        <v>1167408.18</v>
      </c>
      <c r="E18" s="30">
        <f t="shared" si="4"/>
        <v>542428.17</v>
      </c>
      <c r="F18" s="30">
        <f t="shared" si="4"/>
        <v>694278.96</v>
      </c>
      <c r="G18" s="30">
        <f t="shared" si="4"/>
        <v>781742.61</v>
      </c>
      <c r="H18" s="30">
        <f t="shared" si="4"/>
        <v>716266.56</v>
      </c>
      <c r="I18" s="30">
        <f t="shared" si="4"/>
        <v>930452.6</v>
      </c>
      <c r="J18" s="30">
        <f t="shared" si="4"/>
        <v>325052.27</v>
      </c>
      <c r="K18" s="30">
        <f t="shared" si="3"/>
        <v>6922387.629999999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351831.27</v>
      </c>
      <c r="C19" s="30">
        <f t="shared" si="5"/>
        <v>372360.91</v>
      </c>
      <c r="D19" s="30">
        <f t="shared" si="5"/>
        <v>209819.47</v>
      </c>
      <c r="E19" s="30">
        <f t="shared" si="5"/>
        <v>288677.15</v>
      </c>
      <c r="F19" s="30">
        <f t="shared" si="5"/>
        <v>191182.26</v>
      </c>
      <c r="G19" s="30">
        <f t="shared" si="5"/>
        <v>208689.93</v>
      </c>
      <c r="H19" s="30">
        <f t="shared" si="5"/>
        <v>159667.13</v>
      </c>
      <c r="I19" s="30">
        <f t="shared" si="5"/>
        <v>246530.93</v>
      </c>
      <c r="J19" s="30">
        <f t="shared" si="5"/>
        <v>118647.79</v>
      </c>
      <c r="K19" s="30">
        <f t="shared" si="3"/>
        <v>2147406.8399999994</v>
      </c>
      <c r="L19"/>
      <c r="M19"/>
      <c r="N19"/>
    </row>
    <row r="20" spans="1:14" ht="16.5" customHeight="1">
      <c r="A20" s="18" t="s">
        <v>28</v>
      </c>
      <c r="B20" s="30">
        <v>31697.03</v>
      </c>
      <c r="C20" s="30">
        <v>29936.34</v>
      </c>
      <c r="D20" s="30">
        <v>21668.72</v>
      </c>
      <c r="E20" s="30">
        <v>20647.89</v>
      </c>
      <c r="F20" s="30">
        <v>21702.37</v>
      </c>
      <c r="G20" s="30">
        <v>19306.98</v>
      </c>
      <c r="H20" s="30">
        <v>23430.17</v>
      </c>
      <c r="I20" s="30">
        <v>41768.69</v>
      </c>
      <c r="J20" s="30">
        <v>11475.93</v>
      </c>
      <c r="K20" s="30">
        <f t="shared" si="3"/>
        <v>221634.12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-931.12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-931.12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-117463.59</v>
      </c>
      <c r="C27" s="30">
        <f t="shared" si="6"/>
        <v>-88557.19</v>
      </c>
      <c r="D27" s="30">
        <f t="shared" si="6"/>
        <v>-117199.75</v>
      </c>
      <c r="E27" s="30">
        <f t="shared" si="6"/>
        <v>-96586.21</v>
      </c>
      <c r="F27" s="30">
        <f t="shared" si="6"/>
        <v>-60632</v>
      </c>
      <c r="G27" s="30">
        <f t="shared" si="6"/>
        <v>-83286.81</v>
      </c>
      <c r="H27" s="30">
        <f t="shared" si="6"/>
        <v>-42705.83</v>
      </c>
      <c r="I27" s="30">
        <f t="shared" si="6"/>
        <v>-99686.05000000002</v>
      </c>
      <c r="J27" s="30">
        <f t="shared" si="6"/>
        <v>-24948.260000000002</v>
      </c>
      <c r="K27" s="30">
        <f aca="true" t="shared" si="7" ref="K27:K35">SUM(B27:J27)</f>
        <v>-731065.6900000001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-116552.79</v>
      </c>
      <c r="C28" s="30">
        <f t="shared" si="8"/>
        <v>-87448.39</v>
      </c>
      <c r="D28" s="30">
        <f t="shared" si="8"/>
        <v>-98307.15</v>
      </c>
      <c r="E28" s="30">
        <f t="shared" si="8"/>
        <v>-95675.41</v>
      </c>
      <c r="F28" s="30">
        <f t="shared" si="8"/>
        <v>-59562.8</v>
      </c>
      <c r="G28" s="30">
        <f t="shared" si="8"/>
        <v>-83286.81</v>
      </c>
      <c r="H28" s="30">
        <f t="shared" si="8"/>
        <v>-42705.83</v>
      </c>
      <c r="I28" s="30">
        <f t="shared" si="8"/>
        <v>-96874.45000000001</v>
      </c>
      <c r="J28" s="30">
        <f t="shared" si="8"/>
        <v>-19593.59</v>
      </c>
      <c r="K28" s="30">
        <f t="shared" si="7"/>
        <v>-700007.2199999999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-80819.2</v>
      </c>
      <c r="C29" s="30">
        <f aca="true" t="shared" si="9" ref="C29:J29">-ROUND((C9)*$E$3,2)</f>
        <v>-79098.8</v>
      </c>
      <c r="D29" s="30">
        <f t="shared" si="9"/>
        <v>-79732.4</v>
      </c>
      <c r="E29" s="30">
        <f t="shared" si="9"/>
        <v>-49794.8</v>
      </c>
      <c r="F29" s="30">
        <f t="shared" si="9"/>
        <v>-59562.8</v>
      </c>
      <c r="G29" s="30">
        <f t="shared" si="9"/>
        <v>-36084.4</v>
      </c>
      <c r="H29" s="30">
        <f t="shared" si="9"/>
        <v>-31363.2</v>
      </c>
      <c r="I29" s="30">
        <f t="shared" si="9"/>
        <v>-79173.6</v>
      </c>
      <c r="J29" s="30">
        <f t="shared" si="9"/>
        <v>-14132.8</v>
      </c>
      <c r="K29" s="30">
        <f t="shared" si="7"/>
        <v>-509762.00000000006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-4158</v>
      </c>
      <c r="C31" s="30">
        <v>-924</v>
      </c>
      <c r="D31" s="30">
        <v>-2002</v>
      </c>
      <c r="E31" s="30">
        <v>-1478.4</v>
      </c>
      <c r="F31" s="26">
        <v>0</v>
      </c>
      <c r="G31" s="30">
        <v>-1355.2</v>
      </c>
      <c r="H31" s="30">
        <v>-314.4</v>
      </c>
      <c r="I31" s="30">
        <v>-490.63</v>
      </c>
      <c r="J31" s="30">
        <v>-151.37</v>
      </c>
      <c r="K31" s="30">
        <f t="shared" si="7"/>
        <v>-10874</v>
      </c>
      <c r="L31"/>
      <c r="M31"/>
      <c r="N31"/>
    </row>
    <row r="32" spans="1:14" ht="16.5" customHeight="1">
      <c r="A32" s="25" t="s">
        <v>21</v>
      </c>
      <c r="B32" s="30">
        <v>-31575.59</v>
      </c>
      <c r="C32" s="30">
        <v>-7425.59</v>
      </c>
      <c r="D32" s="30">
        <v>-16572.75</v>
      </c>
      <c r="E32" s="30">
        <v>-44402.21</v>
      </c>
      <c r="F32" s="26">
        <v>0</v>
      </c>
      <c r="G32" s="30">
        <v>-45847.21</v>
      </c>
      <c r="H32" s="30">
        <v>-11028.23</v>
      </c>
      <c r="I32" s="30">
        <v>-17210.22</v>
      </c>
      <c r="J32" s="30">
        <v>-5309.42</v>
      </c>
      <c r="K32" s="30">
        <f t="shared" si="7"/>
        <v>-179371.22000000003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-910.8</v>
      </c>
      <c r="C33" s="27">
        <f t="shared" si="10"/>
        <v>-1108.8</v>
      </c>
      <c r="D33" s="27">
        <f t="shared" si="10"/>
        <v>-18892.6</v>
      </c>
      <c r="E33" s="27">
        <f t="shared" si="10"/>
        <v>-910.8</v>
      </c>
      <c r="F33" s="27">
        <f t="shared" si="10"/>
        <v>-1069.2</v>
      </c>
      <c r="G33" s="27">
        <f t="shared" si="10"/>
        <v>0</v>
      </c>
      <c r="H33" s="27">
        <f t="shared" si="10"/>
        <v>0</v>
      </c>
      <c r="I33" s="27">
        <f t="shared" si="10"/>
        <v>-2811.6</v>
      </c>
      <c r="J33" s="27">
        <f t="shared" si="10"/>
        <v>-5354.67</v>
      </c>
      <c r="K33" s="30">
        <f t="shared" si="7"/>
        <v>-31058.469999999994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-910.8</v>
      </c>
      <c r="C36" s="17">
        <v>-1108.8</v>
      </c>
      <c r="D36" s="17">
        <v>-396</v>
      </c>
      <c r="E36" s="17">
        <v>-910.8</v>
      </c>
      <c r="F36" s="17">
        <v>-1069.2</v>
      </c>
      <c r="G36" s="17">
        <v>0</v>
      </c>
      <c r="H36" s="17">
        <v>0</v>
      </c>
      <c r="I36" s="17">
        <v>-2811.6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1183848.2599999998</v>
      </c>
      <c r="C47" s="27">
        <f aca="true" t="shared" si="11" ref="C47:J47">IF(C17+C27+C48&lt;0,0,C17+C27+C48)</f>
        <v>1164738.48</v>
      </c>
      <c r="D47" s="27">
        <f t="shared" si="11"/>
        <v>1282622.9399999997</v>
      </c>
      <c r="E47" s="27">
        <f t="shared" si="11"/>
        <v>757849.4600000001</v>
      </c>
      <c r="F47" s="27">
        <f t="shared" si="11"/>
        <v>847872.82</v>
      </c>
      <c r="G47" s="27">
        <f t="shared" si="11"/>
        <v>927793.94</v>
      </c>
      <c r="H47" s="27">
        <f t="shared" si="11"/>
        <v>855719.3000000002</v>
      </c>
      <c r="I47" s="27">
        <f t="shared" si="11"/>
        <v>1121748.63</v>
      </c>
      <c r="J47" s="27">
        <f t="shared" si="11"/>
        <v>428310.56999999995</v>
      </c>
      <c r="K47" s="20">
        <f>SUM(B47:J47)</f>
        <v>8570504.4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1183848.26</v>
      </c>
      <c r="C53" s="10">
        <f t="shared" si="13"/>
        <v>1164738.48</v>
      </c>
      <c r="D53" s="10">
        <f t="shared" si="13"/>
        <v>1282622.94</v>
      </c>
      <c r="E53" s="10">
        <f t="shared" si="13"/>
        <v>757849.46</v>
      </c>
      <c r="F53" s="10">
        <f t="shared" si="13"/>
        <v>847872.81</v>
      </c>
      <c r="G53" s="10">
        <f t="shared" si="13"/>
        <v>927793.94</v>
      </c>
      <c r="H53" s="10">
        <f t="shared" si="13"/>
        <v>855719.31</v>
      </c>
      <c r="I53" s="10">
        <f>SUM(I54:I66)</f>
        <v>1121748.62</v>
      </c>
      <c r="J53" s="10">
        <f t="shared" si="13"/>
        <v>428310.57</v>
      </c>
      <c r="K53" s="5">
        <f>SUM(K54:K66)</f>
        <v>8570504.39</v>
      </c>
      <c r="L53" s="9"/>
    </row>
    <row r="54" spans="1:11" ht="16.5" customHeight="1">
      <c r="A54" s="7" t="s">
        <v>60</v>
      </c>
      <c r="B54" s="8">
        <v>1035275.3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1035275.3</v>
      </c>
    </row>
    <row r="55" spans="1:11" ht="16.5" customHeight="1">
      <c r="A55" s="7" t="s">
        <v>61</v>
      </c>
      <c r="B55" s="8">
        <v>148572.96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148572.96</v>
      </c>
    </row>
    <row r="56" spans="1:11" ht="16.5" customHeight="1">
      <c r="A56" s="7" t="s">
        <v>4</v>
      </c>
      <c r="B56" s="6">
        <v>0</v>
      </c>
      <c r="C56" s="8">
        <v>1164738.48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1164738.48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1282622.94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1282622.94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757849.46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757849.46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847872.81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847872.81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927793.94</v>
      </c>
      <c r="H60" s="6">
        <v>0</v>
      </c>
      <c r="I60" s="6">
        <v>0</v>
      </c>
      <c r="J60" s="6">
        <v>0</v>
      </c>
      <c r="K60" s="5">
        <f t="shared" si="14"/>
        <v>927793.94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855719.31</v>
      </c>
      <c r="I61" s="6">
        <v>0</v>
      </c>
      <c r="J61" s="6">
        <v>0</v>
      </c>
      <c r="K61" s="5">
        <f t="shared" si="14"/>
        <v>855719.31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403717.33</v>
      </c>
      <c r="J63" s="6">
        <v>0</v>
      </c>
      <c r="K63" s="5">
        <f t="shared" si="14"/>
        <v>403717.33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718031.29</v>
      </c>
      <c r="J64" s="6">
        <v>0</v>
      </c>
      <c r="K64" s="5">
        <f t="shared" si="14"/>
        <v>718031.29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428310.57</v>
      </c>
      <c r="K65" s="5">
        <f t="shared" si="14"/>
        <v>428310.57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2021-08-25T17:06:50Z</dcterms:modified>
  <cp:category/>
  <cp:version/>
  <cp:contentType/>
  <cp:contentStatus/>
</cp:coreProperties>
</file>