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<sst xmlns="http://schemas.openxmlformats.org/spreadsheetml/2006/main" count="74" uniqueCount="73">
  <si>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</si>
  <si>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</si>
  <si>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</si>
  <si>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</si>
  <si>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</si>
  <si>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</si>
  <si>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</si>
  <si>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</si>
  <si>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</si>
  <si>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</si>
  <si>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</si>
  <si>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</si>
  <si>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</si>
  <si>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</si>
  <si>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</si>
  <si>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</si>
  <si>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</si>
  <si>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</si>
  <si>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</si>
  <si>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</si>
  <si>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</si>
  <si>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</si>
  <si>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</si>
  <si>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</si>
  <si>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</si>
  <si>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</si>
  <si>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</si>
  <si>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</si>
  <si>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</si>
  <si>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</si>
  <si>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</si>
  <si>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</si>
  <si>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</si>
  <si>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</si>
  <si>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</si>
  <si>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</si>
  <si>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</si>
  <si>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</si>
  <si>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</si>
  <si>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</si>
  <si>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</si>
  <si>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</si>
  <si>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</si>
  <si>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</si>
  <si>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</si>
  <si>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</si>
  <si>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</si>
  <si>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</si>
  <si>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</si>
  <si>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</si>
  <si>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</si>
  <si>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</si>
  <si>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</si>
  <si>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</si>
  <si>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</si>
  <si>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</si>
  <si>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</si>
  <si>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</si>
  <si>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</si>
  <si>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</si>
  <si>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</si>
  <si>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</si>
  <si>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</si>
  <si>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</si>
  <si>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</si>
  <si>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</si>
  <si>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</si>
  <si>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</si>
  <si>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</si>
  <si>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</si>
  <si>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</si>
  <si>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</si>
  <si>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14/08/21 - VENCIMENTO 20/08/21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</si>
</sst>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145515</v>
      </c>
      <c r="C7" s="47">
        <f t="shared" si="0"/>
        <v>124249</v>
      </c>
      <c r="D7" s="47">
        <f t="shared" si="0"/>
        <v>179426</v>
      </c>
      <c r="E7" s="47">
        <f t="shared" si="0"/>
        <v>84364</v>
      </c>
      <c r="F7" s="47">
        <f t="shared" si="0"/>
        <v>111040</v>
      </c>
      <c r="G7" s="47">
        <f t="shared" si="0"/>
        <v>131635</v>
      </c>
      <c r="H7" s="47">
        <f t="shared" si="0"/>
        <v>153145</v>
      </c>
      <c r="I7" s="47">
        <f t="shared" si="0"/>
        <v>177129</v>
      </c>
      <c r="J7" s="47">
        <f t="shared" si="0"/>
        <v>40491</v>
      </c>
      <c r="K7" s="47">
        <f t="shared" si="0"/>
        <v>1146994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12637</v>
      </c>
      <c r="C8" s="45">
        <f t="shared" si="1"/>
        <v>13477</v>
      </c>
      <c r="D8" s="45">
        <f t="shared" si="1"/>
        <v>16140</v>
      </c>
      <c r="E8" s="45">
        <f t="shared" si="1"/>
        <v>8158</v>
      </c>
      <c r="F8" s="45">
        <f t="shared" si="1"/>
        <v>9313</v>
      </c>
      <c r="G8" s="45">
        <f t="shared" si="1"/>
        <v>7026</v>
      </c>
      <c r="H8" s="45">
        <f t="shared" si="1"/>
        <v>6497</v>
      </c>
      <c r="I8" s="45">
        <f t="shared" si="1"/>
        <v>13080</v>
      </c>
      <c r="J8" s="45">
        <f t="shared" si="1"/>
        <v>1559</v>
      </c>
      <c r="K8" s="38">
        <f>SUM(B8:J8)</f>
        <v>87887</v>
      </c>
      <c r="L8"/>
      <c r="M8"/>
      <c r="N8"/>
    </row>
    <row r="9" spans="1:14" ht="16.5" customHeight="1">
      <c r="A9" s="22" t="s">
        <v>35</v>
      </c>
      <c r="B9" s="45">
        <v>12630</v>
      </c>
      <c r="C9" s="45">
        <v>13476</v>
      </c>
      <c r="D9" s="45">
        <v>16133</v>
      </c>
      <c r="E9" s="45">
        <v>8132</v>
      </c>
      <c r="F9" s="45">
        <v>9294</v>
      </c>
      <c r="G9" s="45">
        <v>7026</v>
      </c>
      <c r="H9" s="45">
        <v>6497</v>
      </c>
      <c r="I9" s="45">
        <v>13049</v>
      </c>
      <c r="J9" s="45">
        <v>1559</v>
      </c>
      <c r="K9" s="38">
        <f>SUM(B9:J9)</f>
        <v>87796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1</v>
      </c>
      <c r="D10" s="45">
        <v>7</v>
      </c>
      <c r="E10" s="45">
        <v>26</v>
      </c>
      <c r="F10" s="45">
        <v>19</v>
      </c>
      <c r="G10" s="45">
        <v>0</v>
      </c>
      <c r="H10" s="45">
        <v>0</v>
      </c>
      <c r="I10" s="45">
        <v>31</v>
      </c>
      <c r="J10" s="45">
        <v>0</v>
      </c>
      <c r="K10" s="38">
        <f>SUM(B10:J10)</f>
        <v>91</v>
      </c>
      <c r="L10"/>
      <c r="M10"/>
      <c r="N10"/>
    </row>
    <row r="11" spans="1:14" ht="16.5" customHeight="1">
      <c r="A11" s="44" t="s">
        <v>33</v>
      </c>
      <c r="B11" s="43">
        <v>132878</v>
      </c>
      <c r="C11" s="43">
        <v>110772</v>
      </c>
      <c r="D11" s="43">
        <v>163286</v>
      </c>
      <c r="E11" s="43">
        <v>76206</v>
      </c>
      <c r="F11" s="43">
        <v>101727</v>
      </c>
      <c r="G11" s="43">
        <v>124609</v>
      </c>
      <c r="H11" s="43">
        <v>146648</v>
      </c>
      <c r="I11" s="43">
        <v>164049</v>
      </c>
      <c r="J11" s="43">
        <v>38932</v>
      </c>
      <c r="K11" s="38">
        <f>SUM(B11:J11)</f>
        <v>1059107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1.452088619603644</v>
      </c>
      <c r="C15" s="39">
        <v>1.511475149305399</v>
      </c>
      <c r="D15" s="39">
        <v>1.198254159036032</v>
      </c>
      <c r="E15" s="39">
        <v>1.526995733434834</v>
      </c>
      <c r="F15" s="39">
        <v>1.304763099091195</v>
      </c>
      <c r="G15" s="39">
        <v>1.300795053038087</v>
      </c>
      <c r="H15" s="39">
        <v>1.238722322792645</v>
      </c>
      <c r="I15" s="39">
        <v>1.28559771561261</v>
      </c>
      <c r="J15" s="39">
        <v>1.34361502835553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741412.08</v>
      </c>
      <c r="C17" s="36">
        <f aca="true" t="shared" si="2" ref="C17:J17">C18+C19+C20+C21+C22+C23+C24</f>
        <v>731864.4299999999</v>
      </c>
      <c r="D17" s="36">
        <f t="shared" si="2"/>
        <v>911753.3599999999</v>
      </c>
      <c r="E17" s="36">
        <f t="shared" si="2"/>
        <v>483184.73000000004</v>
      </c>
      <c r="F17" s="36">
        <f t="shared" si="2"/>
        <v>572026.24</v>
      </c>
      <c r="G17" s="36">
        <f t="shared" si="2"/>
        <v>677649.1299999999</v>
      </c>
      <c r="H17" s="36">
        <f t="shared" si="2"/>
        <v>602463.85</v>
      </c>
      <c r="I17" s="36">
        <f t="shared" si="2"/>
        <v>740936.3099999999</v>
      </c>
      <c r="J17" s="36">
        <f t="shared" si="2"/>
        <v>196296.93</v>
      </c>
      <c r="K17" s="36">
        <f aca="true" t="shared" si="3" ref="K17:K24">SUM(B17:J17)</f>
        <v>5657587.059999999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498199.71</v>
      </c>
      <c r="C18" s="30">
        <f t="shared" si="4"/>
        <v>466965.02</v>
      </c>
      <c r="D18" s="30">
        <f t="shared" si="4"/>
        <v>746968.38</v>
      </c>
      <c r="E18" s="30">
        <f t="shared" si="4"/>
        <v>305777.32</v>
      </c>
      <c r="F18" s="30">
        <f t="shared" si="4"/>
        <v>425616.32</v>
      </c>
      <c r="G18" s="30">
        <f t="shared" si="4"/>
        <v>510151.44</v>
      </c>
      <c r="H18" s="30">
        <f t="shared" si="4"/>
        <v>473110.85</v>
      </c>
      <c r="I18" s="30">
        <f t="shared" si="4"/>
        <v>552359.07</v>
      </c>
      <c r="J18" s="30">
        <f t="shared" si="4"/>
        <v>143058.75</v>
      </c>
      <c r="K18" s="30">
        <f t="shared" si="3"/>
        <v>4122206.86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225230.42</v>
      </c>
      <c r="C19" s="30">
        <f t="shared" si="5"/>
        <v>238841</v>
      </c>
      <c r="D19" s="30">
        <f t="shared" si="5"/>
        <v>148089.59</v>
      </c>
      <c r="E19" s="30">
        <f t="shared" si="5"/>
        <v>161143.34</v>
      </c>
      <c r="F19" s="30">
        <f t="shared" si="5"/>
        <v>129712.15</v>
      </c>
      <c r="G19" s="30">
        <f t="shared" si="5"/>
        <v>153451.03</v>
      </c>
      <c r="H19" s="30">
        <f t="shared" si="5"/>
        <v>112942.12</v>
      </c>
      <c r="I19" s="30">
        <f t="shared" si="5"/>
        <v>157752.49</v>
      </c>
      <c r="J19" s="30">
        <f t="shared" si="5"/>
        <v>49157.14</v>
      </c>
      <c r="K19" s="30">
        <f t="shared" si="3"/>
        <v>1376319.2799999998</v>
      </c>
      <c r="L19"/>
      <c r="M19"/>
      <c r="N19"/>
    </row>
    <row r="20" spans="1:14" ht="16.5" customHeight="1">
      <c r="A20" s="18" t="s">
        <v>28</v>
      </c>
      <c r="B20" s="30">
        <v>16640.72</v>
      </c>
      <c r="C20" s="30">
        <v>23375.95</v>
      </c>
      <c r="D20" s="30">
        <v>14837.95</v>
      </c>
      <c r="E20" s="30">
        <v>13695.67</v>
      </c>
      <c r="F20" s="30">
        <v>15356.54</v>
      </c>
      <c r="G20" s="30">
        <v>13253.33</v>
      </c>
      <c r="H20" s="30">
        <v>17349.61</v>
      </c>
      <c r="I20" s="30">
        <v>28142.29</v>
      </c>
      <c r="J20" s="30">
        <v>6188.08</v>
      </c>
      <c r="K20" s="30">
        <f t="shared" si="3"/>
        <v>148840.13999999998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-114.06</v>
      </c>
      <c r="F23" s="30">
        <v>0</v>
      </c>
      <c r="G23" s="30">
        <v>-547.9</v>
      </c>
      <c r="H23" s="30">
        <v>0</v>
      </c>
      <c r="I23" s="30">
        <v>0</v>
      </c>
      <c r="J23" s="30">
        <v>-189.88</v>
      </c>
      <c r="K23" s="30">
        <f t="shared" si="3"/>
        <v>-851.84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-55572</v>
      </c>
      <c r="C27" s="30">
        <f t="shared" si="6"/>
        <v>-59294.4</v>
      </c>
      <c r="D27" s="30">
        <f t="shared" si="6"/>
        <v>-89481.79999999999</v>
      </c>
      <c r="E27" s="30">
        <f t="shared" si="6"/>
        <v>-35780.8</v>
      </c>
      <c r="F27" s="30">
        <f t="shared" si="6"/>
        <v>-40893.6</v>
      </c>
      <c r="G27" s="30">
        <f t="shared" si="6"/>
        <v>-30914.4</v>
      </c>
      <c r="H27" s="30">
        <f t="shared" si="6"/>
        <v>-28586.8</v>
      </c>
      <c r="I27" s="30">
        <f t="shared" si="6"/>
        <v>-57415.6</v>
      </c>
      <c r="J27" s="30">
        <f t="shared" si="6"/>
        <v>-12214.27</v>
      </c>
      <c r="K27" s="30">
        <f aca="true" t="shared" si="7" ref="K27:K35">SUM(B27:J27)</f>
        <v>-410153.67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-55572</v>
      </c>
      <c r="C28" s="30">
        <f t="shared" si="8"/>
        <v>-59294.4</v>
      </c>
      <c r="D28" s="30">
        <f t="shared" si="8"/>
        <v>-70985.2</v>
      </c>
      <c r="E28" s="30">
        <f t="shared" si="8"/>
        <v>-35780.8</v>
      </c>
      <c r="F28" s="30">
        <f t="shared" si="8"/>
        <v>-40893.6</v>
      </c>
      <c r="G28" s="30">
        <f t="shared" si="8"/>
        <v>-30914.4</v>
      </c>
      <c r="H28" s="30">
        <f t="shared" si="8"/>
        <v>-28586.8</v>
      </c>
      <c r="I28" s="30">
        <f t="shared" si="8"/>
        <v>-57415.6</v>
      </c>
      <c r="J28" s="30">
        <f t="shared" si="8"/>
        <v>-6859.6</v>
      </c>
      <c r="K28" s="30">
        <f t="shared" si="7"/>
        <v>-386302.3999999999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-55572</v>
      </c>
      <c r="C29" s="30">
        <f aca="true" t="shared" si="9" ref="C29:J29">-ROUND((C9)*$E$3,2)</f>
        <v>-59294.4</v>
      </c>
      <c r="D29" s="30">
        <f t="shared" si="9"/>
        <v>-70985.2</v>
      </c>
      <c r="E29" s="30">
        <f t="shared" si="9"/>
        <v>-35780.8</v>
      </c>
      <c r="F29" s="30">
        <f t="shared" si="9"/>
        <v>-40893.6</v>
      </c>
      <c r="G29" s="30">
        <f t="shared" si="9"/>
        <v>-30914.4</v>
      </c>
      <c r="H29" s="30">
        <f t="shared" si="9"/>
        <v>-28586.8</v>
      </c>
      <c r="I29" s="30">
        <f t="shared" si="9"/>
        <v>-57415.6</v>
      </c>
      <c r="J29" s="30">
        <f t="shared" si="9"/>
        <v>-6859.6</v>
      </c>
      <c r="K29" s="30">
        <f t="shared" si="7"/>
        <v>-386302.3999999999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685840.08</v>
      </c>
      <c r="C47" s="27">
        <f aca="true" t="shared" si="11" ref="C47:J47">IF(C17+C27+C48&lt;0,0,C17+C27+C48)</f>
        <v>672570.0299999999</v>
      </c>
      <c r="D47" s="27">
        <f t="shared" si="11"/>
        <v>822271.5599999998</v>
      </c>
      <c r="E47" s="27">
        <f t="shared" si="11"/>
        <v>447403.93000000005</v>
      </c>
      <c r="F47" s="27">
        <f t="shared" si="11"/>
        <v>531132.64</v>
      </c>
      <c r="G47" s="27">
        <f t="shared" si="11"/>
        <v>646734.7299999999</v>
      </c>
      <c r="H47" s="27">
        <f t="shared" si="11"/>
        <v>573877.0499999999</v>
      </c>
      <c r="I47" s="27">
        <f t="shared" si="11"/>
        <v>683520.71</v>
      </c>
      <c r="J47" s="27">
        <f t="shared" si="11"/>
        <v>184082.66</v>
      </c>
      <c r="K47" s="20">
        <f>SUM(B47:J47)</f>
        <v>5247433.390000001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685840.07</v>
      </c>
      <c r="C53" s="10">
        <f t="shared" si="13"/>
        <v>672570.03</v>
      </c>
      <c r="D53" s="10">
        <f t="shared" si="13"/>
        <v>822271.56</v>
      </c>
      <c r="E53" s="10">
        <f t="shared" si="13"/>
        <v>447403.93</v>
      </c>
      <c r="F53" s="10">
        <f t="shared" si="13"/>
        <v>531132.64</v>
      </c>
      <c r="G53" s="10">
        <f t="shared" si="13"/>
        <v>646734.73</v>
      </c>
      <c r="H53" s="10">
        <f t="shared" si="13"/>
        <v>573877.05</v>
      </c>
      <c r="I53" s="10">
        <f>SUM(I54:I66)</f>
        <v>683520.72</v>
      </c>
      <c r="J53" s="10">
        <f t="shared" si="13"/>
        <v>184082.66</v>
      </c>
      <c r="K53" s="5">
        <f>SUM(K54:K66)</f>
        <v>5247433.390000001</v>
      </c>
      <c r="L53" s="9"/>
    </row>
    <row r="54" spans="1:11" ht="16.5" customHeight="1">
      <c r="A54" s="7" t="s">
        <v>60</v>
      </c>
      <c r="B54" s="8">
        <v>599424.22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599424.22</v>
      </c>
    </row>
    <row r="55" spans="1:11" ht="16.5" customHeight="1">
      <c r="A55" s="7" t="s">
        <v>61</v>
      </c>
      <c r="B55" s="8">
        <v>86415.85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86415.85</v>
      </c>
    </row>
    <row r="56" spans="1:11" ht="16.5" customHeight="1">
      <c r="A56" s="7" t="s">
        <v>4</v>
      </c>
      <c r="B56" s="6">
        <v>0</v>
      </c>
      <c r="C56" s="8">
        <v>672570.03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672570.03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822271.56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822271.56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447403.93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447403.93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531132.64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531132.64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646734.73</v>
      </c>
      <c r="H60" s="6">
        <v>0</v>
      </c>
      <c r="I60" s="6">
        <v>0</v>
      </c>
      <c r="J60" s="6">
        <v>0</v>
      </c>
      <c r="K60" s="5">
        <f t="shared" si="14"/>
        <v>646734.73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573877.05</v>
      </c>
      <c r="I61" s="6">
        <v>0</v>
      </c>
      <c r="J61" s="6">
        <v>0</v>
      </c>
      <c r="K61" s="5">
        <f t="shared" si="14"/>
        <v>573877.05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253107.72</v>
      </c>
      <c r="J63" s="6">
        <v>0</v>
      </c>
      <c r="K63" s="5">
        <f t="shared" si="14"/>
        <v>253107.72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430413</v>
      </c>
      <c r="J64" s="6">
        <v>0</v>
      </c>
      <c r="K64" s="5">
        <f t="shared" si="14"/>
        <v>430413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184082.66</v>
      </c>
      <c r="K65" s="5">
        <f t="shared" si="14"/>
        <v>184082.66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2021-08-19T18:03:19Z</dcterms:modified>
  <cp:category/>
  <cp:version/>
  <cp:contentType/>
  <cp:contentStatus/>
</cp:coreProperties>
</file>