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<sst xmlns="http://schemas.openxmlformats.org/spreadsheetml/2006/main" count="74" uniqueCount="73">
  <si>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</si>
  <si>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</si>
  <si>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</si>
  <si>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</si>
  <si>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</si>
  <si>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</si>
  <si>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</si>
  <si>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</si>
  <si>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</si>
  <si>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</si>
  <si>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</si>
  <si>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</si>
  <si>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</si>
  <si>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</si>
  <si>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</si>
  <si>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</si>
  <si>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</si>
  <si>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</si>
  <si>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</si>
  <si>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</si>
  <si>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</si>
  <si>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</si>
  <si>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</si>
  <si>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</si>
  <si>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</si>
  <si>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</si>
  <si>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</si>
  <si>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</si>
  <si>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</si>
  <si>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</si>
  <si>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</si>
  <si>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</si>
  <si>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</si>
  <si>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</si>
  <si>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</si>
  <si>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</si>
  <si>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</si>
  <si>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</si>
  <si>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</si>
  <si>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</si>
  <si>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</si>
  <si>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</si>
  <si>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</si>
  <si>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</si>
  <si>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</si>
  <si>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</si>
  <si>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</si>
  <si>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</si>
  <si>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</si>
  <si>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</si>
  <si>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</si>
  <si>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</si>
  <si>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</si>
  <si>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</si>
  <si>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</si>
  <si>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</si>
  <si>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</si>
  <si>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</si>
  <si>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</si>
  <si>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</si>
  <si>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</si>
  <si>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</si>
  <si>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</si>
  <si>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</si>
  <si>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</si>
  <si>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</si>
  <si>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</si>
  <si>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</si>
  <si>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</si>
  <si>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</si>
  <si>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</si>
  <si>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</si>
  <si>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07/08/21 - VENCIMENTO 13/08/21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</si>
</sst>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154925</v>
      </c>
      <c r="C7" s="47">
        <f t="shared" si="0"/>
        <v>130334</v>
      </c>
      <c r="D7" s="47">
        <f t="shared" si="0"/>
        <v>189598</v>
      </c>
      <c r="E7" s="47">
        <f t="shared" si="0"/>
        <v>86993</v>
      </c>
      <c r="F7" s="47">
        <f t="shared" si="0"/>
        <v>117174</v>
      </c>
      <c r="G7" s="47">
        <f t="shared" si="0"/>
        <v>137615</v>
      </c>
      <c r="H7" s="47">
        <f t="shared" si="0"/>
        <v>164302</v>
      </c>
      <c r="I7" s="47">
        <f t="shared" si="0"/>
        <v>185706</v>
      </c>
      <c r="J7" s="47">
        <f t="shared" si="0"/>
        <v>40680</v>
      </c>
      <c r="K7" s="47">
        <f t="shared" si="0"/>
        <v>1207327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14817</v>
      </c>
      <c r="C8" s="45">
        <f t="shared" si="1"/>
        <v>15659</v>
      </c>
      <c r="D8" s="45">
        <f t="shared" si="1"/>
        <v>18678</v>
      </c>
      <c r="E8" s="45">
        <f t="shared" si="1"/>
        <v>9566</v>
      </c>
      <c r="F8" s="45">
        <f t="shared" si="1"/>
        <v>11230</v>
      </c>
      <c r="G8" s="45">
        <f t="shared" si="1"/>
        <v>8342</v>
      </c>
      <c r="H8" s="45">
        <f t="shared" si="1"/>
        <v>8331</v>
      </c>
      <c r="I8" s="45">
        <f t="shared" si="1"/>
        <v>15613</v>
      </c>
      <c r="J8" s="45">
        <f t="shared" si="1"/>
        <v>1855</v>
      </c>
      <c r="K8" s="38">
        <f>SUM(B8:J8)</f>
        <v>104091</v>
      </c>
      <c r="L8"/>
      <c r="M8"/>
      <c r="N8"/>
    </row>
    <row r="9" spans="1:14" ht="16.5" customHeight="1">
      <c r="A9" s="22" t="s">
        <v>35</v>
      </c>
      <c r="B9" s="45">
        <v>14800</v>
      </c>
      <c r="C9" s="45">
        <v>15653</v>
      </c>
      <c r="D9" s="45">
        <v>18675</v>
      </c>
      <c r="E9" s="45">
        <v>9540</v>
      </c>
      <c r="F9" s="45">
        <v>11208</v>
      </c>
      <c r="G9" s="45">
        <v>8339</v>
      </c>
      <c r="H9" s="45">
        <v>8331</v>
      </c>
      <c r="I9" s="45">
        <v>15582</v>
      </c>
      <c r="J9" s="45">
        <v>1855</v>
      </c>
      <c r="K9" s="38">
        <f>SUM(B9:J9)</f>
        <v>103983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6</v>
      </c>
      <c r="D10" s="45">
        <v>3</v>
      </c>
      <c r="E10" s="45">
        <v>26</v>
      </c>
      <c r="F10" s="45">
        <v>22</v>
      </c>
      <c r="G10" s="45">
        <v>3</v>
      </c>
      <c r="H10" s="45">
        <v>0</v>
      </c>
      <c r="I10" s="45">
        <v>31</v>
      </c>
      <c r="J10" s="45">
        <v>0</v>
      </c>
      <c r="K10" s="38">
        <f>SUM(B10:J10)</f>
        <v>108</v>
      </c>
      <c r="L10"/>
      <c r="M10"/>
      <c r="N10"/>
    </row>
    <row r="11" spans="1:14" ht="16.5" customHeight="1">
      <c r="A11" s="44" t="s">
        <v>33</v>
      </c>
      <c r="B11" s="43">
        <v>140108</v>
      </c>
      <c r="C11" s="43">
        <v>114675</v>
      </c>
      <c r="D11" s="43">
        <v>170920</v>
      </c>
      <c r="E11" s="43">
        <v>77427</v>
      </c>
      <c r="F11" s="43">
        <v>105944</v>
      </c>
      <c r="G11" s="43">
        <v>129273</v>
      </c>
      <c r="H11" s="43">
        <v>155971</v>
      </c>
      <c r="I11" s="43">
        <v>170093</v>
      </c>
      <c r="J11" s="43">
        <v>38825</v>
      </c>
      <c r="K11" s="38">
        <f>SUM(B11:J11)</f>
        <v>1103236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1.384541727070654</v>
      </c>
      <c r="C15" s="39">
        <v>1.459044544374124</v>
      </c>
      <c r="D15" s="39">
        <v>1.15655356183584</v>
      </c>
      <c r="E15" s="39">
        <v>1.487328507883066</v>
      </c>
      <c r="F15" s="39">
        <v>1.254521392428362</v>
      </c>
      <c r="G15" s="39">
        <v>1.180858153075618</v>
      </c>
      <c r="H15" s="39">
        <v>1.182458301979344</v>
      </c>
      <c r="I15" s="39">
        <v>1.238243652846794</v>
      </c>
      <c r="J15" s="39">
        <v>1.344556480029297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738027.27</v>
      </c>
      <c r="C17" s="36">
        <f aca="true" t="shared" si="2" ref="C17:J17">C18+C19+C20+C21+C22+C23+C24</f>
        <v>726751.33</v>
      </c>
      <c r="D17" s="36">
        <f t="shared" si="2"/>
        <v>911657.72</v>
      </c>
      <c r="E17" s="36">
        <f t="shared" si="2"/>
        <v>476673.26</v>
      </c>
      <c r="F17" s="36">
        <f t="shared" si="2"/>
        <v>569190.18</v>
      </c>
      <c r="G17" s="36">
        <f t="shared" si="2"/>
        <v>629232.0700000001</v>
      </c>
      <c r="H17" s="36">
        <f t="shared" si="2"/>
        <v>602150.5</v>
      </c>
      <c r="I17" s="36">
        <f t="shared" si="2"/>
        <v>732715.8599999999</v>
      </c>
      <c r="J17" s="36">
        <f t="shared" si="2"/>
        <v>193303.12000000002</v>
      </c>
      <c r="K17" s="36">
        <f aca="true" t="shared" si="3" ref="K17:K24">SUM(B17:J17)</f>
        <v>5579701.31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520021.26</v>
      </c>
      <c r="C18" s="30">
        <f t="shared" si="4"/>
        <v>480228.66</v>
      </c>
      <c r="D18" s="30">
        <f t="shared" si="4"/>
        <v>773844.24</v>
      </c>
      <c r="E18" s="30">
        <f t="shared" si="4"/>
        <v>309120.93</v>
      </c>
      <c r="F18" s="30">
        <f t="shared" si="4"/>
        <v>440316.46</v>
      </c>
      <c r="G18" s="30">
        <f t="shared" si="4"/>
        <v>522868.19</v>
      </c>
      <c r="H18" s="30">
        <f t="shared" si="4"/>
        <v>497621.47</v>
      </c>
      <c r="I18" s="30">
        <f t="shared" si="4"/>
        <v>567758.95</v>
      </c>
      <c r="J18" s="30">
        <f t="shared" si="4"/>
        <v>140911.45</v>
      </c>
      <c r="K18" s="30">
        <f t="shared" si="3"/>
        <v>4252691.61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199969.87</v>
      </c>
      <c r="C19" s="30">
        <f t="shared" si="5"/>
        <v>220446.35</v>
      </c>
      <c r="D19" s="30">
        <f t="shared" si="5"/>
        <v>121148.07</v>
      </c>
      <c r="E19" s="30">
        <f t="shared" si="5"/>
        <v>150643.44</v>
      </c>
      <c r="F19" s="30">
        <f t="shared" si="5"/>
        <v>112069.96</v>
      </c>
      <c r="G19" s="30">
        <f t="shared" si="5"/>
        <v>94564.98</v>
      </c>
      <c r="H19" s="30">
        <f t="shared" si="5"/>
        <v>90795.17</v>
      </c>
      <c r="I19" s="30">
        <f t="shared" si="5"/>
        <v>135264.97</v>
      </c>
      <c r="J19" s="30">
        <f t="shared" si="5"/>
        <v>48551.95</v>
      </c>
      <c r="K19" s="30">
        <f t="shared" si="3"/>
        <v>1173454.76</v>
      </c>
      <c r="L19"/>
      <c r="M19"/>
      <c r="N19"/>
    </row>
    <row r="20" spans="1:14" ht="16.5" customHeight="1">
      <c r="A20" s="18" t="s">
        <v>28</v>
      </c>
      <c r="B20" s="30">
        <v>16694.91</v>
      </c>
      <c r="C20" s="30">
        <v>23393.86</v>
      </c>
      <c r="D20" s="30">
        <v>14807.97</v>
      </c>
      <c r="E20" s="30">
        <v>14340.49</v>
      </c>
      <c r="F20" s="30">
        <v>15462.53</v>
      </c>
      <c r="G20" s="30">
        <v>12868.43</v>
      </c>
      <c r="H20" s="30">
        <v>14672.59</v>
      </c>
      <c r="I20" s="30">
        <v>27009.48</v>
      </c>
      <c r="J20" s="30">
        <v>5756.88</v>
      </c>
      <c r="K20" s="30">
        <f t="shared" si="3"/>
        <v>145007.14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-114.06</v>
      </c>
      <c r="F23" s="30">
        <v>0</v>
      </c>
      <c r="G23" s="30">
        <v>-2410.76</v>
      </c>
      <c r="H23" s="30">
        <v>0</v>
      </c>
      <c r="I23" s="30">
        <v>0</v>
      </c>
      <c r="J23" s="30">
        <v>0</v>
      </c>
      <c r="K23" s="30">
        <f t="shared" si="3"/>
        <v>-2524.82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-65120</v>
      </c>
      <c r="C27" s="30">
        <f t="shared" si="6"/>
        <v>-68873.2</v>
      </c>
      <c r="D27" s="30">
        <f t="shared" si="6"/>
        <v>-100666.6</v>
      </c>
      <c r="E27" s="30">
        <f t="shared" si="6"/>
        <v>-41976</v>
      </c>
      <c r="F27" s="30">
        <f t="shared" si="6"/>
        <v>-49315.2</v>
      </c>
      <c r="G27" s="30">
        <f t="shared" si="6"/>
        <v>-36691.6</v>
      </c>
      <c r="H27" s="30">
        <f t="shared" si="6"/>
        <v>-36656.4</v>
      </c>
      <c r="I27" s="30">
        <f t="shared" si="6"/>
        <v>-68560.8</v>
      </c>
      <c r="J27" s="30">
        <f t="shared" si="6"/>
        <v>-13516.67</v>
      </c>
      <c r="K27" s="30">
        <f aca="true" t="shared" si="7" ref="K27:K35">SUM(B27:J27)</f>
        <v>-481376.47000000003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-65120</v>
      </c>
      <c r="C28" s="30">
        <f t="shared" si="8"/>
        <v>-68873.2</v>
      </c>
      <c r="D28" s="30">
        <f t="shared" si="8"/>
        <v>-82170</v>
      </c>
      <c r="E28" s="30">
        <f t="shared" si="8"/>
        <v>-41976</v>
      </c>
      <c r="F28" s="30">
        <f t="shared" si="8"/>
        <v>-49315.2</v>
      </c>
      <c r="G28" s="30">
        <f t="shared" si="8"/>
        <v>-36691.6</v>
      </c>
      <c r="H28" s="30">
        <f t="shared" si="8"/>
        <v>-36656.4</v>
      </c>
      <c r="I28" s="30">
        <f t="shared" si="8"/>
        <v>-68560.8</v>
      </c>
      <c r="J28" s="30">
        <f t="shared" si="8"/>
        <v>-8162</v>
      </c>
      <c r="K28" s="30">
        <f t="shared" si="7"/>
        <v>-457525.2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-65120</v>
      </c>
      <c r="C29" s="30">
        <f aca="true" t="shared" si="9" ref="C29:J29">-ROUND((C9)*$E$3,2)</f>
        <v>-68873.2</v>
      </c>
      <c r="D29" s="30">
        <f t="shared" si="9"/>
        <v>-82170</v>
      </c>
      <c r="E29" s="30">
        <f t="shared" si="9"/>
        <v>-41976</v>
      </c>
      <c r="F29" s="30">
        <f t="shared" si="9"/>
        <v>-49315.2</v>
      </c>
      <c r="G29" s="30">
        <f t="shared" si="9"/>
        <v>-36691.6</v>
      </c>
      <c r="H29" s="30">
        <f t="shared" si="9"/>
        <v>-36656.4</v>
      </c>
      <c r="I29" s="30">
        <f t="shared" si="9"/>
        <v>-68560.8</v>
      </c>
      <c r="J29" s="30">
        <f t="shared" si="9"/>
        <v>-8162</v>
      </c>
      <c r="K29" s="30">
        <f t="shared" si="7"/>
        <v>-457525.2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672907.27</v>
      </c>
      <c r="C47" s="27">
        <f aca="true" t="shared" si="11" ref="C47:J47">IF(C17+C27+C48&lt;0,0,C17+C27+C48)</f>
        <v>657878.13</v>
      </c>
      <c r="D47" s="27">
        <f t="shared" si="11"/>
        <v>810991.12</v>
      </c>
      <c r="E47" s="27">
        <f t="shared" si="11"/>
        <v>434697.26</v>
      </c>
      <c r="F47" s="27">
        <f t="shared" si="11"/>
        <v>519874.98000000004</v>
      </c>
      <c r="G47" s="27">
        <f t="shared" si="11"/>
        <v>592540.4700000001</v>
      </c>
      <c r="H47" s="27">
        <f t="shared" si="11"/>
        <v>565494.1</v>
      </c>
      <c r="I47" s="27">
        <f t="shared" si="11"/>
        <v>664155.0599999998</v>
      </c>
      <c r="J47" s="27">
        <f t="shared" si="11"/>
        <v>179786.45</v>
      </c>
      <c r="K47" s="20">
        <f>SUM(B47:J47)</f>
        <v>5098324.84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672907.27</v>
      </c>
      <c r="C53" s="10">
        <f t="shared" si="13"/>
        <v>657878.12</v>
      </c>
      <c r="D53" s="10">
        <f t="shared" si="13"/>
        <v>810991.12</v>
      </c>
      <c r="E53" s="10">
        <f t="shared" si="13"/>
        <v>434697.26</v>
      </c>
      <c r="F53" s="10">
        <f t="shared" si="13"/>
        <v>519874.97</v>
      </c>
      <c r="G53" s="10">
        <f t="shared" si="13"/>
        <v>592540.47</v>
      </c>
      <c r="H53" s="10">
        <f t="shared" si="13"/>
        <v>565494.09</v>
      </c>
      <c r="I53" s="10">
        <f>SUM(I54:I66)</f>
        <v>664155.06</v>
      </c>
      <c r="J53" s="10">
        <f t="shared" si="13"/>
        <v>179786.46</v>
      </c>
      <c r="K53" s="5">
        <f>SUM(K54:K66)</f>
        <v>5098324.819999999</v>
      </c>
      <c r="L53" s="9"/>
    </row>
    <row r="54" spans="1:11" ht="16.5" customHeight="1">
      <c r="A54" s="7" t="s">
        <v>60</v>
      </c>
      <c r="B54" s="8">
        <v>588322.83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588322.83</v>
      </c>
    </row>
    <row r="55" spans="1:11" ht="16.5" customHeight="1">
      <c r="A55" s="7" t="s">
        <v>61</v>
      </c>
      <c r="B55" s="8">
        <v>84584.44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84584.44</v>
      </c>
    </row>
    <row r="56" spans="1:11" ht="16.5" customHeight="1">
      <c r="A56" s="7" t="s">
        <v>4</v>
      </c>
      <c r="B56" s="6">
        <v>0</v>
      </c>
      <c r="C56" s="8">
        <v>657878.12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657878.12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810991.12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810991.12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434697.26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434697.26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519874.97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519874.97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592540.47</v>
      </c>
      <c r="H60" s="6">
        <v>0</v>
      </c>
      <c r="I60" s="6">
        <v>0</v>
      </c>
      <c r="J60" s="6">
        <v>0</v>
      </c>
      <c r="K60" s="5">
        <f t="shared" si="14"/>
        <v>592540.47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565494.09</v>
      </c>
      <c r="I61" s="6">
        <v>0</v>
      </c>
      <c r="J61" s="6">
        <v>0</v>
      </c>
      <c r="K61" s="5">
        <f t="shared" si="14"/>
        <v>565494.09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244741.14</v>
      </c>
      <c r="J63" s="6">
        <v>0</v>
      </c>
      <c r="K63" s="5">
        <f t="shared" si="14"/>
        <v>244741.14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419413.92</v>
      </c>
      <c r="J64" s="6">
        <v>0</v>
      </c>
      <c r="K64" s="5">
        <f t="shared" si="14"/>
        <v>419413.92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179786.46</v>
      </c>
      <c r="K65" s="5">
        <f t="shared" si="14"/>
        <v>179786.46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2021-08-12T17:06:03Z</dcterms:modified>
  <cp:category/>
  <cp:version/>
  <cp:contentType/>
  <cp:contentStatus/>
</cp:coreProperties>
</file>