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<sst xmlns="http://schemas.openxmlformats.org/spreadsheetml/2006/main" count="79" uniqueCount="78">
  <si>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</si>
  <si>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</si>
  <si>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</si>
  <si>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</si>
  <si>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</si>
  <si>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</si>
  <si>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</si>
  <si>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</si>
  <si>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</si>
  <si>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</si>
  <si>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</si>
  <si>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</si>
  <si>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</si>
  <si>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</si>
  <si>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</si>
  <si>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</si>
  <si>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</si>
  <si>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</si>
  <si>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</si>
  <si>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</si>
  <si>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</si>
  <si>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</si>
  <si>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</si>
  <si>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</si>
  <si>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</si>
  <si>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</si>
  <si>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</si>
  <si>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</si>
  <si>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</si>
  <si>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</si>
  <si>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</si>
  <si>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</si>
  <si>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</si>
  <si>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</si>
  <si>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</si>
  <si>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</si>
  <si>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</si>
  <si>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</si>
  <si>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</si>
  <si>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</si>
  <si>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</si>
  <si>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</si>
  <si>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</si>
  <si>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</si>
  <si>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</si>
  <si>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</si>
  <si>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</si>
  <si>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</si>
  <si>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</si>
  <si>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</si>
  <si>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</si>
  <si>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</si>
  <si>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</si>
  <si>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</si>
  <si>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</si>
  <si>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</si>
  <si>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</si>
  <si>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</si>
  <si>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</si>
  <si>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</si>
  <si>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</si>
  <si>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</si>
  <si>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</si>
  <si>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</si>
  <si>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</si>
  <si>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</si>
  <si>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</si>
  <si>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</si>
  <si>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</si>
  <si>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</si>
  <si>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</si>
  <si>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</si>
  <si>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</si>
  <si>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</si>
  <si>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</si>
  <si>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</si>
  <si>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31/08/21 - VENCIMENTO 08/09/21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</si>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</sst>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70894</v>
      </c>
      <c r="C7" s="10">
        <f>C8+C11</f>
        <v>87329</v>
      </c>
      <c r="D7" s="10">
        <f aca="true" t="shared" si="0" ref="D7:K7">D8+D11</f>
        <v>251901</v>
      </c>
      <c r="E7" s="10">
        <f t="shared" si="0"/>
        <v>219199</v>
      </c>
      <c r="F7" s="10">
        <f t="shared" si="0"/>
        <v>228729</v>
      </c>
      <c r="G7" s="10">
        <f t="shared" si="0"/>
        <v>119779</v>
      </c>
      <c r="H7" s="10">
        <f t="shared" si="0"/>
        <v>61774</v>
      </c>
      <c r="I7" s="10">
        <f t="shared" si="0"/>
        <v>101574</v>
      </c>
      <c r="J7" s="10">
        <f t="shared" si="0"/>
        <v>88653</v>
      </c>
      <c r="K7" s="10">
        <f t="shared" si="0"/>
        <v>176620</v>
      </c>
      <c r="L7" s="10">
        <f>SUM(B7:K7)</f>
        <v>1406452</v>
      </c>
      <c r="M7" s="11"/>
    </row>
    <row r="8" spans="1:13" ht="17.25" customHeight="1">
      <c r="A8" s="12" t="s">
        <v>18</v>
      </c>
      <c r="B8" s="13">
        <f>B9+B10</f>
        <v>6030</v>
      </c>
      <c r="C8" s="13">
        <f aca="true" t="shared" si="1" ref="C8:K8">C9+C10</f>
        <v>6671</v>
      </c>
      <c r="D8" s="13">
        <f t="shared" si="1"/>
        <v>20519</v>
      </c>
      <c r="E8" s="13">
        <f t="shared" si="1"/>
        <v>15543</v>
      </c>
      <c r="F8" s="13">
        <f t="shared" si="1"/>
        <v>15486</v>
      </c>
      <c r="G8" s="13">
        <f t="shared" si="1"/>
        <v>9895</v>
      </c>
      <c r="H8" s="13">
        <f t="shared" si="1"/>
        <v>4558</v>
      </c>
      <c r="I8" s="13">
        <f t="shared" si="1"/>
        <v>5765</v>
      </c>
      <c r="J8" s="13">
        <f t="shared" si="1"/>
        <v>5951</v>
      </c>
      <c r="K8" s="13">
        <f t="shared" si="1"/>
        <v>11803</v>
      </c>
      <c r="L8" s="13">
        <f>SUM(B8:K8)</f>
        <v>102221</v>
      </c>
      <c r="M8"/>
    </row>
    <row r="9" spans="1:13" ht="17.25" customHeight="1">
      <c r="A9" s="14" t="s">
        <v>19</v>
      </c>
      <c r="B9" s="15">
        <v>6030</v>
      </c>
      <c r="C9" s="15">
        <v>6671</v>
      </c>
      <c r="D9" s="15">
        <v>20519</v>
      </c>
      <c r="E9" s="15">
        <v>15543</v>
      </c>
      <c r="F9" s="15">
        <v>15486</v>
      </c>
      <c r="G9" s="15">
        <v>9895</v>
      </c>
      <c r="H9" s="15">
        <v>4554</v>
      </c>
      <c r="I9" s="15">
        <v>5765</v>
      </c>
      <c r="J9" s="15">
        <v>5951</v>
      </c>
      <c r="K9" s="15">
        <v>11803</v>
      </c>
      <c r="L9" s="13">
        <f>SUM(B9:K9)</f>
        <v>102217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64864</v>
      </c>
      <c r="C11" s="15">
        <v>80658</v>
      </c>
      <c r="D11" s="15">
        <v>231382</v>
      </c>
      <c r="E11" s="15">
        <v>203656</v>
      </c>
      <c r="F11" s="15">
        <v>213243</v>
      </c>
      <c r="G11" s="15">
        <v>109884</v>
      </c>
      <c r="H11" s="15">
        <v>57216</v>
      </c>
      <c r="I11" s="15">
        <v>95809</v>
      </c>
      <c r="J11" s="15">
        <v>82702</v>
      </c>
      <c r="K11" s="15">
        <v>164817</v>
      </c>
      <c r="L11" s="13">
        <f>SUM(B11:K11)</f>
        <v>1304231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1.174073814355227</v>
      </c>
      <c r="C15" s="22">
        <v>1.422862859432322</v>
      </c>
      <c r="D15" s="22">
        <v>1.362358382270219</v>
      </c>
      <c r="E15" s="22">
        <v>1.252858119132559</v>
      </c>
      <c r="F15" s="22">
        <v>1.450472191517333</v>
      </c>
      <c r="G15" s="22">
        <v>1.386044821916706</v>
      </c>
      <c r="H15" s="22">
        <v>1.38190360197219</v>
      </c>
      <c r="I15" s="22">
        <v>1.367409145113419</v>
      </c>
      <c r="J15" s="22">
        <v>1.607822131871407</v>
      </c>
      <c r="K15" s="22">
        <v>1.237637782075486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496145.01</v>
      </c>
      <c r="C17" s="25">
        <f aca="true" t="shared" si="2" ref="C17:K17">C18+C19+C20+C21+C22+C23+C24</f>
        <v>394239.02</v>
      </c>
      <c r="D17" s="25">
        <f t="shared" si="2"/>
        <v>1306081.8399999999</v>
      </c>
      <c r="E17" s="25">
        <f t="shared" si="2"/>
        <v>1050753.5</v>
      </c>
      <c r="F17" s="25">
        <f t="shared" si="2"/>
        <v>1133209.84</v>
      </c>
      <c r="G17" s="25">
        <f t="shared" si="2"/>
        <v>625971.74</v>
      </c>
      <c r="H17" s="25">
        <f t="shared" si="2"/>
        <v>356851.37</v>
      </c>
      <c r="I17" s="25">
        <f t="shared" si="2"/>
        <v>470803.12</v>
      </c>
      <c r="J17" s="25">
        <f t="shared" si="2"/>
        <v>526700.92</v>
      </c>
      <c r="K17" s="25">
        <f t="shared" si="2"/>
        <v>658940.88</v>
      </c>
      <c r="L17" s="25">
        <f>L18+L19+L20+L21+L22+L23+L24</f>
        <v>7019697.24</v>
      </c>
      <c r="M17"/>
    </row>
    <row r="18" spans="1:13" ht="17.25" customHeight="1">
      <c r="A18" s="26" t="s">
        <v>24</v>
      </c>
      <c r="B18" s="33">
        <f aca="true" t="shared" si="3" ref="B18:K18">ROUND(B13*B7,2)</f>
        <v>419997.32</v>
      </c>
      <c r="C18" s="33">
        <f t="shared" si="3"/>
        <v>272684.8</v>
      </c>
      <c r="D18" s="33">
        <f t="shared" si="3"/>
        <v>936744.25</v>
      </c>
      <c r="E18" s="33">
        <f t="shared" si="3"/>
        <v>824341.68</v>
      </c>
      <c r="F18" s="33">
        <f t="shared" si="3"/>
        <v>761461.71</v>
      </c>
      <c r="G18" s="33">
        <f t="shared" si="3"/>
        <v>438175.54</v>
      </c>
      <c r="H18" s="33">
        <f t="shared" si="3"/>
        <v>248986.28</v>
      </c>
      <c r="I18" s="33">
        <f t="shared" si="3"/>
        <v>340039.28</v>
      </c>
      <c r="J18" s="33">
        <f t="shared" si="3"/>
        <v>319558.6</v>
      </c>
      <c r="K18" s="33">
        <f t="shared" si="3"/>
        <v>519792.66</v>
      </c>
      <c r="L18" s="33">
        <f aca="true" t="shared" si="4" ref="L18:L24">SUM(B18:K18)</f>
        <v>5081782.12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73110.54</v>
      </c>
      <c r="C19" s="33">
        <f t="shared" si="5"/>
        <v>115308.27</v>
      </c>
      <c r="D19" s="33">
        <f t="shared" si="5"/>
        <v>339437.13</v>
      </c>
      <c r="E19" s="33">
        <f t="shared" si="5"/>
        <v>208441.49</v>
      </c>
      <c r="F19" s="33">
        <f t="shared" si="5"/>
        <v>343017.33</v>
      </c>
      <c r="G19" s="33">
        <f t="shared" si="5"/>
        <v>169155.4</v>
      </c>
      <c r="H19" s="33">
        <f t="shared" si="5"/>
        <v>95088.76</v>
      </c>
      <c r="I19" s="33">
        <f t="shared" si="5"/>
        <v>124933.54</v>
      </c>
      <c r="J19" s="33">
        <f t="shared" si="5"/>
        <v>194234.79</v>
      </c>
      <c r="K19" s="33">
        <f t="shared" si="5"/>
        <v>123522.37</v>
      </c>
      <c r="L19" s="33">
        <f t="shared" si="4"/>
        <v>1786249.62</v>
      </c>
      <c r="M19"/>
    </row>
    <row r="20" spans="1:13" ht="17.25" customHeight="1">
      <c r="A20" s="27" t="s">
        <v>26</v>
      </c>
      <c r="B20" s="33">
        <v>1695.82</v>
      </c>
      <c r="C20" s="33">
        <v>4904.62</v>
      </c>
      <c r="D20" s="33">
        <v>27217.8</v>
      </c>
      <c r="E20" s="33">
        <v>19743.15</v>
      </c>
      <c r="F20" s="33">
        <v>27389.47</v>
      </c>
      <c r="G20" s="33">
        <v>18640.8</v>
      </c>
      <c r="H20" s="33">
        <v>11435</v>
      </c>
      <c r="I20" s="33">
        <v>4488.97</v>
      </c>
      <c r="J20" s="33">
        <v>10224.87</v>
      </c>
      <c r="K20" s="33">
        <v>12943.19</v>
      </c>
      <c r="L20" s="33">
        <f t="shared" si="4"/>
        <v>138683.69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2682.66</v>
      </c>
      <c r="L21" s="33">
        <f t="shared" si="4"/>
        <v>17437.29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-126.45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-111029.3</v>
      </c>
      <c r="C27" s="33">
        <f t="shared" si="6"/>
        <v>-29352.4</v>
      </c>
      <c r="D27" s="33">
        <f t="shared" si="6"/>
        <v>-90283.6</v>
      </c>
      <c r="E27" s="33">
        <f t="shared" si="6"/>
        <v>-72949.88</v>
      </c>
      <c r="F27" s="33">
        <f t="shared" si="6"/>
        <v>-68138.4</v>
      </c>
      <c r="G27" s="33">
        <f t="shared" si="6"/>
        <v>-43538</v>
      </c>
      <c r="H27" s="33">
        <f t="shared" si="6"/>
        <v>-27875.699999999997</v>
      </c>
      <c r="I27" s="33">
        <f t="shared" si="6"/>
        <v>-25366</v>
      </c>
      <c r="J27" s="33">
        <f t="shared" si="6"/>
        <v>-26184.4</v>
      </c>
      <c r="K27" s="33">
        <f t="shared" si="6"/>
        <v>-51933.2</v>
      </c>
      <c r="L27" s="33">
        <f aca="true" t="shared" si="7" ref="L27:L34">SUM(B27:K27)</f>
        <v>-546650.8800000001</v>
      </c>
      <c r="M27"/>
    </row>
    <row r="28" spans="1:13" ht="18.75" customHeight="1">
      <c r="A28" s="27" t="s">
        <v>30</v>
      </c>
      <c r="B28" s="33">
        <f>B29+B30+B31+B32</f>
        <v>-26532</v>
      </c>
      <c r="C28" s="33">
        <f aca="true" t="shared" si="8" ref="C28:K28">C29+C30+C31+C32</f>
        <v>-29352.4</v>
      </c>
      <c r="D28" s="33">
        <f t="shared" si="8"/>
        <v>-90283.6</v>
      </c>
      <c r="E28" s="33">
        <f t="shared" si="8"/>
        <v>-68389.2</v>
      </c>
      <c r="F28" s="33">
        <f t="shared" si="8"/>
        <v>-68138.4</v>
      </c>
      <c r="G28" s="33">
        <f t="shared" si="8"/>
        <v>-43538</v>
      </c>
      <c r="H28" s="33">
        <f t="shared" si="8"/>
        <v>-20037.6</v>
      </c>
      <c r="I28" s="33">
        <f t="shared" si="8"/>
        <v>-25366</v>
      </c>
      <c r="J28" s="33">
        <f t="shared" si="8"/>
        <v>-26184.4</v>
      </c>
      <c r="K28" s="33">
        <f t="shared" si="8"/>
        <v>-51933.2</v>
      </c>
      <c r="L28" s="33">
        <f t="shared" si="7"/>
        <v>-449754.8</v>
      </c>
      <c r="M28"/>
    </row>
    <row r="29" spans="1:13" s="36" customFormat="1" ht="18.75" customHeight="1">
      <c r="A29" s="34" t="s">
        <v>58</v>
      </c>
      <c r="B29" s="33">
        <f>-ROUND((B9)*$E$3,2)</f>
        <v>-26532</v>
      </c>
      <c r="C29" s="33">
        <f aca="true" t="shared" si="9" ref="C29:K29">-ROUND((C9)*$E$3,2)</f>
        <v>-29352.4</v>
      </c>
      <c r="D29" s="33">
        <f t="shared" si="9"/>
        <v>-90283.6</v>
      </c>
      <c r="E29" s="33">
        <f t="shared" si="9"/>
        <v>-68389.2</v>
      </c>
      <c r="F29" s="33">
        <f t="shared" si="9"/>
        <v>-68138.4</v>
      </c>
      <c r="G29" s="33">
        <f t="shared" si="9"/>
        <v>-43538</v>
      </c>
      <c r="H29" s="33">
        <f t="shared" si="9"/>
        <v>-20037.6</v>
      </c>
      <c r="I29" s="33">
        <f t="shared" si="9"/>
        <v>-25366</v>
      </c>
      <c r="J29" s="33">
        <f t="shared" si="9"/>
        <v>-26184.4</v>
      </c>
      <c r="K29" s="33">
        <f t="shared" si="9"/>
        <v>-51933.2</v>
      </c>
      <c r="L29" s="33">
        <f t="shared" si="7"/>
        <v>-449754.8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-84497.3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-4560.68</v>
      </c>
      <c r="F33" s="38">
        <f t="shared" si="10"/>
        <v>0</v>
      </c>
      <c r="G33" s="38">
        <f t="shared" si="10"/>
        <v>0</v>
      </c>
      <c r="H33" s="38">
        <f t="shared" si="10"/>
        <v>-7838.1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-96896.08000000002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-19995.44</v>
      </c>
      <c r="C35" s="17">
        <v>0</v>
      </c>
      <c r="D35" s="17">
        <v>0</v>
      </c>
      <c r="E35" s="33">
        <v>-4560.68</v>
      </c>
      <c r="F35" s="28">
        <v>0</v>
      </c>
      <c r="G35" s="28">
        <v>0</v>
      </c>
      <c r="H35" s="33">
        <v>-7838.1</v>
      </c>
      <c r="I35" s="17">
        <v>0</v>
      </c>
      <c r="J35" s="28">
        <v>0</v>
      </c>
      <c r="K35" s="17">
        <v>0</v>
      </c>
      <c r="L35" s="33">
        <f>SUM(B35:K35)</f>
        <v>-32394.22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385115.71</v>
      </c>
      <c r="C48" s="41">
        <f aca="true" t="shared" si="12" ref="C48:K48">IF(C17+C27+C40+C49&lt;0,0,C17+C27+C49)</f>
        <v>364886.62</v>
      </c>
      <c r="D48" s="41">
        <f t="shared" si="12"/>
        <v>1215798.2399999998</v>
      </c>
      <c r="E48" s="41">
        <f t="shared" si="12"/>
        <v>977803.62</v>
      </c>
      <c r="F48" s="41">
        <f t="shared" si="12"/>
        <v>1065071.4400000002</v>
      </c>
      <c r="G48" s="41">
        <f t="shared" si="12"/>
        <v>582433.74</v>
      </c>
      <c r="H48" s="41">
        <f t="shared" si="12"/>
        <v>328975.67</v>
      </c>
      <c r="I48" s="41">
        <f t="shared" si="12"/>
        <v>445437.12</v>
      </c>
      <c r="J48" s="41">
        <f t="shared" si="12"/>
        <v>500516.52</v>
      </c>
      <c r="K48" s="41">
        <f t="shared" si="12"/>
        <v>607007.68</v>
      </c>
      <c r="L48" s="42">
        <f>SUM(B48:K48)</f>
        <v>6473046.359999999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385115.71</v>
      </c>
      <c r="C54" s="41">
        <f aca="true" t="shared" si="14" ref="C54:J54">SUM(C55:C66)</f>
        <v>364886.63</v>
      </c>
      <c r="D54" s="41">
        <f t="shared" si="14"/>
        <v>1215798.24</v>
      </c>
      <c r="E54" s="41">
        <f t="shared" si="14"/>
        <v>977803.61</v>
      </c>
      <c r="F54" s="41">
        <f t="shared" si="14"/>
        <v>1065071.44</v>
      </c>
      <c r="G54" s="41">
        <f t="shared" si="14"/>
        <v>582433.74</v>
      </c>
      <c r="H54" s="41">
        <f t="shared" si="14"/>
        <v>328975.67</v>
      </c>
      <c r="I54" s="41">
        <f>SUM(I55:I69)</f>
        <v>445437.12</v>
      </c>
      <c r="J54" s="41">
        <f t="shared" si="14"/>
        <v>500516.52</v>
      </c>
      <c r="K54" s="41">
        <f>SUM(K55:K68)</f>
        <v>607007.6799999999</v>
      </c>
      <c r="L54" s="46">
        <f>SUM(B54:K54)</f>
        <v>6473046.359999999</v>
      </c>
      <c r="M54" s="40"/>
    </row>
    <row r="55" spans="1:13" ht="18.75" customHeight="1">
      <c r="A55" s="47" t="s">
        <v>51</v>
      </c>
      <c r="B55" s="48">
        <v>385115.71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385115.71</v>
      </c>
      <c r="M55" s="40"/>
    </row>
    <row r="56" spans="1:12" ht="18.75" customHeight="1">
      <c r="A56" s="47" t="s">
        <v>61</v>
      </c>
      <c r="B56" s="17">
        <v>0</v>
      </c>
      <c r="C56" s="48">
        <v>318801.45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318801.45</v>
      </c>
    </row>
    <row r="57" spans="1:12" ht="18.75" customHeight="1">
      <c r="A57" s="47" t="s">
        <v>62</v>
      </c>
      <c r="B57" s="17">
        <v>0</v>
      </c>
      <c r="C57" s="48">
        <v>46085.18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46085.18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1215798.24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1215798.24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977803.61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977803.61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1065071.44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1065071.44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582433.74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582433.74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328975.67</v>
      </c>
      <c r="I62" s="17">
        <v>0</v>
      </c>
      <c r="J62" s="17">
        <v>0</v>
      </c>
      <c r="K62" s="17">
        <v>0</v>
      </c>
      <c r="L62" s="46">
        <f t="shared" si="15"/>
        <v>328975.67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500516.52</v>
      </c>
      <c r="K64" s="17">
        <v>0</v>
      </c>
      <c r="L64" s="46">
        <f t="shared" si="15"/>
        <v>500516.52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339985</v>
      </c>
      <c r="L65" s="46">
        <f t="shared" si="15"/>
        <v>339985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267022.68</v>
      </c>
      <c r="L66" s="46">
        <f t="shared" si="15"/>
        <v>267022.68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445437.12</v>
      </c>
      <c r="J69" s="53">
        <v>0</v>
      </c>
      <c r="K69" s="53">
        <v>0</v>
      </c>
      <c r="L69" s="51">
        <f>SUM(B69:K69)</f>
        <v>445437.12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2021-09-03T19:23:04Z</dcterms:modified>
  <cp:category/>
  <cp:version/>
  <cp:contentType/>
  <cp:contentStatus/>
</cp:coreProperties>
</file>