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<sst xmlns="http://schemas.openxmlformats.org/spreadsheetml/2006/main" count="79" uniqueCount="78">
  <si>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</si>
  <si>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</si>
  <si>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</si>
  <si>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</si>
  <si>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</si>
  <si>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</si>
  <si>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</si>
  <si>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</si>
  <si>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</si>
  <si>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</si>
  <si>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</si>
  <si>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</si>
  <si>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</si>
  <si>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</si>
  <si>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</si>
  <si>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</si>
  <si>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</si>
  <si>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</si>
  <si>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</si>
  <si>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</si>
  <si>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</si>
  <si>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</si>
  <si>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</si>
  <si>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</si>
  <si>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</si>
  <si>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</si>
  <si>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</si>
  <si>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</si>
  <si>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</si>
  <si>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</si>
  <si>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</si>
  <si>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</si>
  <si>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</si>
  <si>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</si>
  <si>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</si>
  <si>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</si>
  <si>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</si>
  <si>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</si>
  <si>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</si>
  <si>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</si>
  <si>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</si>
  <si>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</si>
  <si>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</si>
  <si>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</si>
  <si>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</si>
  <si>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</si>
  <si>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</si>
  <si>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</si>
  <si>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</si>
  <si>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</si>
  <si>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</si>
  <si>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</si>
  <si>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</si>
  <si>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</si>
  <si>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</si>
  <si>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</si>
  <si>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</si>
  <si>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</si>
  <si>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</si>
  <si>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</si>
  <si>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</si>
  <si>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</si>
  <si>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</si>
  <si>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</si>
  <si>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</si>
  <si>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</si>
  <si>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</si>
  <si>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</si>
  <si>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</si>
  <si>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</si>
  <si>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</si>
  <si>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</si>
  <si>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</si>
  <si>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</si>
  <si>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</si>
  <si>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</si>
  <si>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30/08/21 - VENCIMENTO 06/09/21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</si>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</sst>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68345</v>
      </c>
      <c r="C7" s="10">
        <f>C8+C11</f>
        <v>85654</v>
      </c>
      <c r="D7" s="10">
        <f aca="true" t="shared" si="0" ref="D7:K7">D8+D11</f>
        <v>241387</v>
      </c>
      <c r="E7" s="10">
        <f t="shared" si="0"/>
        <v>210433</v>
      </c>
      <c r="F7" s="10">
        <f t="shared" si="0"/>
        <v>217219</v>
      </c>
      <c r="G7" s="10">
        <f t="shared" si="0"/>
        <v>112488</v>
      </c>
      <c r="H7" s="10">
        <f t="shared" si="0"/>
        <v>58068</v>
      </c>
      <c r="I7" s="10">
        <f t="shared" si="0"/>
        <v>96356</v>
      </c>
      <c r="J7" s="10">
        <f t="shared" si="0"/>
        <v>84959</v>
      </c>
      <c r="K7" s="10">
        <f t="shared" si="0"/>
        <v>169284</v>
      </c>
      <c r="L7" s="10">
        <f>SUM(B7:K7)</f>
        <v>1344193</v>
      </c>
      <c r="M7" s="11"/>
    </row>
    <row r="8" spans="1:13" ht="17.25" customHeight="1">
      <c r="A8" s="12" t="s">
        <v>18</v>
      </c>
      <c r="B8" s="13">
        <f>B9+B10</f>
        <v>5802</v>
      </c>
      <c r="C8" s="13">
        <f aca="true" t="shared" si="1" ref="C8:K8">C9+C10</f>
        <v>7030</v>
      </c>
      <c r="D8" s="13">
        <f t="shared" si="1"/>
        <v>20591</v>
      </c>
      <c r="E8" s="13">
        <f t="shared" si="1"/>
        <v>15899</v>
      </c>
      <c r="F8" s="13">
        <f t="shared" si="1"/>
        <v>15805</v>
      </c>
      <c r="G8" s="13">
        <f t="shared" si="1"/>
        <v>9672</v>
      </c>
      <c r="H8" s="13">
        <f t="shared" si="1"/>
        <v>4563</v>
      </c>
      <c r="I8" s="13">
        <f t="shared" si="1"/>
        <v>5691</v>
      </c>
      <c r="J8" s="13">
        <f t="shared" si="1"/>
        <v>5852</v>
      </c>
      <c r="K8" s="13">
        <f t="shared" si="1"/>
        <v>11785</v>
      </c>
      <c r="L8" s="13">
        <f>SUM(B8:K8)</f>
        <v>102690</v>
      </c>
      <c r="M8"/>
    </row>
    <row r="9" spans="1:13" ht="17.25" customHeight="1">
      <c r="A9" s="14" t="s">
        <v>19</v>
      </c>
      <c r="B9" s="15">
        <v>5799</v>
      </c>
      <c r="C9" s="15">
        <v>7030</v>
      </c>
      <c r="D9" s="15">
        <v>20591</v>
      </c>
      <c r="E9" s="15">
        <v>15899</v>
      </c>
      <c r="F9" s="15">
        <v>15805</v>
      </c>
      <c r="G9" s="15">
        <v>9672</v>
      </c>
      <c r="H9" s="15">
        <v>4558</v>
      </c>
      <c r="I9" s="15">
        <v>5691</v>
      </c>
      <c r="J9" s="15">
        <v>5852</v>
      </c>
      <c r="K9" s="15">
        <v>11785</v>
      </c>
      <c r="L9" s="13">
        <f>SUM(B9:K9)</f>
        <v>102682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62543</v>
      </c>
      <c r="C11" s="15">
        <v>78624</v>
      </c>
      <c r="D11" s="15">
        <v>220796</v>
      </c>
      <c r="E11" s="15">
        <v>194534</v>
      </c>
      <c r="F11" s="15">
        <v>201414</v>
      </c>
      <c r="G11" s="15">
        <v>102816</v>
      </c>
      <c r="H11" s="15">
        <v>53505</v>
      </c>
      <c r="I11" s="15">
        <v>90665</v>
      </c>
      <c r="J11" s="15">
        <v>79107</v>
      </c>
      <c r="K11" s="15">
        <v>157499</v>
      </c>
      <c r="L11" s="13">
        <f>SUM(B11:K11)</f>
        <v>1241503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1.218257045812181</v>
      </c>
      <c r="C15" s="22">
        <v>1.447105239390145</v>
      </c>
      <c r="D15" s="22">
        <v>1.411986212430959</v>
      </c>
      <c r="E15" s="22">
        <v>1.303848594331863</v>
      </c>
      <c r="F15" s="22">
        <v>1.51378881731054</v>
      </c>
      <c r="G15" s="22">
        <v>1.464543250642782</v>
      </c>
      <c r="H15" s="22">
        <v>1.459313571341148</v>
      </c>
      <c r="I15" s="22">
        <v>1.431260240187271</v>
      </c>
      <c r="J15" s="22">
        <v>1.671716340797867</v>
      </c>
      <c r="K15" s="22">
        <v>1.285264213048948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496452.76999999996</v>
      </c>
      <c r="C17" s="25">
        <f aca="true" t="shared" si="2" ref="C17:K17">C18+C19+C20+C21+C22+C23+C24</f>
        <v>393447.08999999997</v>
      </c>
      <c r="D17" s="25">
        <f t="shared" si="2"/>
        <v>1297742.1</v>
      </c>
      <c r="E17" s="25">
        <f t="shared" si="2"/>
        <v>1049680.8699999999</v>
      </c>
      <c r="F17" s="25">
        <f t="shared" si="2"/>
        <v>1123592.3199999998</v>
      </c>
      <c r="G17" s="25">
        <f t="shared" si="2"/>
        <v>621220.0599999999</v>
      </c>
      <c r="H17" s="25">
        <f t="shared" si="2"/>
        <v>354403.23</v>
      </c>
      <c r="I17" s="25">
        <f t="shared" si="2"/>
        <v>467679.48</v>
      </c>
      <c r="J17" s="25">
        <f t="shared" si="2"/>
        <v>524817.55</v>
      </c>
      <c r="K17" s="25">
        <f t="shared" si="2"/>
        <v>656197.2699999999</v>
      </c>
      <c r="L17" s="25">
        <f>L18+L19+L20+L21+L22+L23+L24</f>
        <v>6985232.74</v>
      </c>
      <c r="M17"/>
    </row>
    <row r="18" spans="1:13" ht="17.25" customHeight="1">
      <c r="A18" s="26" t="s">
        <v>24</v>
      </c>
      <c r="B18" s="33">
        <f aca="true" t="shared" si="3" ref="B18:K18">ROUND(B13*B7,2)</f>
        <v>404896.28</v>
      </c>
      <c r="C18" s="33">
        <f t="shared" si="3"/>
        <v>267454.62</v>
      </c>
      <c r="D18" s="33">
        <f t="shared" si="3"/>
        <v>897645.84</v>
      </c>
      <c r="E18" s="33">
        <f t="shared" si="3"/>
        <v>791375.38</v>
      </c>
      <c r="F18" s="33">
        <f t="shared" si="3"/>
        <v>723143.77</v>
      </c>
      <c r="G18" s="33">
        <f t="shared" si="3"/>
        <v>411503.6</v>
      </c>
      <c r="H18" s="33">
        <f t="shared" si="3"/>
        <v>234048.88</v>
      </c>
      <c r="I18" s="33">
        <f t="shared" si="3"/>
        <v>322570.98</v>
      </c>
      <c r="J18" s="33">
        <f t="shared" si="3"/>
        <v>306243.21</v>
      </c>
      <c r="K18" s="33">
        <f t="shared" si="3"/>
        <v>498202.81</v>
      </c>
      <c r="L18" s="33">
        <f aca="true" t="shared" si="4" ref="L18:L24">SUM(B18:K18)</f>
        <v>4857085.37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88371.47</v>
      </c>
      <c r="C19" s="33">
        <f t="shared" si="5"/>
        <v>119580.36</v>
      </c>
      <c r="D19" s="33">
        <f t="shared" si="5"/>
        <v>369817.71</v>
      </c>
      <c r="E19" s="33">
        <f t="shared" si="5"/>
        <v>240458.3</v>
      </c>
      <c r="F19" s="33">
        <f t="shared" si="5"/>
        <v>371543.18</v>
      </c>
      <c r="G19" s="33">
        <f t="shared" si="5"/>
        <v>191161.22</v>
      </c>
      <c r="H19" s="33">
        <f t="shared" si="5"/>
        <v>107501.83</v>
      </c>
      <c r="I19" s="33">
        <f t="shared" si="5"/>
        <v>139112.04</v>
      </c>
      <c r="J19" s="33">
        <f t="shared" si="5"/>
        <v>205708.57</v>
      </c>
      <c r="K19" s="33">
        <f t="shared" si="5"/>
        <v>142119.43</v>
      </c>
      <c r="L19" s="33">
        <f t="shared" si="4"/>
        <v>1975374.11</v>
      </c>
      <c r="M19"/>
    </row>
    <row r="20" spans="1:13" ht="17.25" customHeight="1">
      <c r="A20" s="27" t="s">
        <v>26</v>
      </c>
      <c r="B20" s="33">
        <v>1843.79</v>
      </c>
      <c r="C20" s="33">
        <v>5070.88</v>
      </c>
      <c r="D20" s="33">
        <v>27596.09</v>
      </c>
      <c r="E20" s="33">
        <v>19493.76</v>
      </c>
      <c r="F20" s="33">
        <v>27564.14</v>
      </c>
      <c r="G20" s="33">
        <v>18555.24</v>
      </c>
      <c r="H20" s="33">
        <v>11511.29</v>
      </c>
      <c r="I20" s="33">
        <v>4655.23</v>
      </c>
      <c r="J20" s="33">
        <v>10183.31</v>
      </c>
      <c r="K20" s="33">
        <v>13192.57</v>
      </c>
      <c r="L20" s="33">
        <f t="shared" si="4"/>
        <v>139666.3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-110012.86000000002</v>
      </c>
      <c r="C27" s="33">
        <f t="shared" si="6"/>
        <v>-30932</v>
      </c>
      <c r="D27" s="33">
        <f t="shared" si="6"/>
        <v>-90600.4</v>
      </c>
      <c r="E27" s="33">
        <f t="shared" si="6"/>
        <v>-74516.15000000001</v>
      </c>
      <c r="F27" s="33">
        <f t="shared" si="6"/>
        <v>-69542</v>
      </c>
      <c r="G27" s="33">
        <f t="shared" si="6"/>
        <v>-42556.8</v>
      </c>
      <c r="H27" s="33">
        <f t="shared" si="6"/>
        <v>-27893.16</v>
      </c>
      <c r="I27" s="33">
        <f t="shared" si="6"/>
        <v>-35252.06</v>
      </c>
      <c r="J27" s="33">
        <f t="shared" si="6"/>
        <v>-25748.8</v>
      </c>
      <c r="K27" s="33">
        <f t="shared" si="6"/>
        <v>-51854</v>
      </c>
      <c r="L27" s="33">
        <f aca="true" t="shared" si="7" ref="L27:L34">SUM(B27:K27)</f>
        <v>-558908.23</v>
      </c>
      <c r="M27"/>
    </row>
    <row r="28" spans="1:13" ht="18.75" customHeight="1">
      <c r="A28" s="27" t="s">
        <v>30</v>
      </c>
      <c r="B28" s="33">
        <f>B29+B30+B31+B32</f>
        <v>-25515.6</v>
      </c>
      <c r="C28" s="33">
        <f aca="true" t="shared" si="8" ref="C28:K28">C29+C30+C31+C32</f>
        <v>-30932</v>
      </c>
      <c r="D28" s="33">
        <f t="shared" si="8"/>
        <v>-90600.4</v>
      </c>
      <c r="E28" s="33">
        <f t="shared" si="8"/>
        <v>-69955.6</v>
      </c>
      <c r="F28" s="33">
        <f t="shared" si="8"/>
        <v>-69542</v>
      </c>
      <c r="G28" s="33">
        <f t="shared" si="8"/>
        <v>-42556.8</v>
      </c>
      <c r="H28" s="33">
        <f t="shared" si="8"/>
        <v>-20055.2</v>
      </c>
      <c r="I28" s="33">
        <f t="shared" si="8"/>
        <v>-35252.06</v>
      </c>
      <c r="J28" s="33">
        <f t="shared" si="8"/>
        <v>-25748.8</v>
      </c>
      <c r="K28" s="33">
        <f t="shared" si="8"/>
        <v>-51854</v>
      </c>
      <c r="L28" s="33">
        <f t="shared" si="7"/>
        <v>-462012.45999999996</v>
      </c>
      <c r="M28"/>
    </row>
    <row r="29" spans="1:13" s="36" customFormat="1" ht="18.75" customHeight="1">
      <c r="A29" s="34" t="s">
        <v>58</v>
      </c>
      <c r="B29" s="33">
        <f>-ROUND((B9)*$E$3,2)</f>
        <v>-25515.6</v>
      </c>
      <c r="C29" s="33">
        <f aca="true" t="shared" si="9" ref="C29:K29">-ROUND((C9)*$E$3,2)</f>
        <v>-30932</v>
      </c>
      <c r="D29" s="33">
        <f t="shared" si="9"/>
        <v>-90600.4</v>
      </c>
      <c r="E29" s="33">
        <f t="shared" si="9"/>
        <v>-69955.6</v>
      </c>
      <c r="F29" s="33">
        <f t="shared" si="9"/>
        <v>-69542</v>
      </c>
      <c r="G29" s="33">
        <f t="shared" si="9"/>
        <v>-42556.8</v>
      </c>
      <c r="H29" s="33">
        <f t="shared" si="9"/>
        <v>-20055.2</v>
      </c>
      <c r="I29" s="33">
        <f t="shared" si="9"/>
        <v>-25040.4</v>
      </c>
      <c r="J29" s="33">
        <f t="shared" si="9"/>
        <v>-25748.8</v>
      </c>
      <c r="K29" s="33">
        <f t="shared" si="9"/>
        <v>-51854</v>
      </c>
      <c r="L29" s="33">
        <f t="shared" si="7"/>
        <v>-451800.8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-264.69</v>
      </c>
      <c r="J31" s="17">
        <v>0</v>
      </c>
      <c r="K31" s="17">
        <v>0</v>
      </c>
      <c r="L31" s="33">
        <f t="shared" si="7"/>
        <v>-264.69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-9946.97</v>
      </c>
      <c r="J32" s="17">
        <v>0</v>
      </c>
      <c r="K32" s="17">
        <v>0</v>
      </c>
      <c r="L32" s="33">
        <f t="shared" si="7"/>
        <v>-9946.97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-96895.77000000002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386439.9099999999</v>
      </c>
      <c r="C48" s="41">
        <f aca="true" t="shared" si="12" ref="C48:K48">IF(C17+C27+C40+C49&lt;0,0,C17+C27+C49)</f>
        <v>362515.08999999997</v>
      </c>
      <c r="D48" s="41">
        <f t="shared" si="12"/>
        <v>1207141.7000000002</v>
      </c>
      <c r="E48" s="41">
        <f t="shared" si="12"/>
        <v>975164.7199999999</v>
      </c>
      <c r="F48" s="41">
        <f t="shared" si="12"/>
        <v>1054050.3199999998</v>
      </c>
      <c r="G48" s="41">
        <f t="shared" si="12"/>
        <v>578663.2599999999</v>
      </c>
      <c r="H48" s="41">
        <f t="shared" si="12"/>
        <v>326510.07</v>
      </c>
      <c r="I48" s="41">
        <f t="shared" si="12"/>
        <v>432427.42</v>
      </c>
      <c r="J48" s="41">
        <f t="shared" si="12"/>
        <v>499068.75000000006</v>
      </c>
      <c r="K48" s="41">
        <f t="shared" si="12"/>
        <v>604343.2699999999</v>
      </c>
      <c r="L48" s="42">
        <f>SUM(B48:K48)</f>
        <v>6426324.51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386439.91</v>
      </c>
      <c r="C54" s="41">
        <f aca="true" t="shared" si="14" ref="C54:J54">SUM(C55:C66)</f>
        <v>362515.08999999997</v>
      </c>
      <c r="D54" s="41">
        <f t="shared" si="14"/>
        <v>1207141.7</v>
      </c>
      <c r="E54" s="41">
        <f t="shared" si="14"/>
        <v>975164.73</v>
      </c>
      <c r="F54" s="41">
        <f t="shared" si="14"/>
        <v>1054050.32</v>
      </c>
      <c r="G54" s="41">
        <f t="shared" si="14"/>
        <v>578663.26</v>
      </c>
      <c r="H54" s="41">
        <f t="shared" si="14"/>
        <v>326510.06</v>
      </c>
      <c r="I54" s="41">
        <f>SUM(I55:I69)</f>
        <v>432427.42</v>
      </c>
      <c r="J54" s="41">
        <f t="shared" si="14"/>
        <v>499068.75</v>
      </c>
      <c r="K54" s="41">
        <f>SUM(K55:K68)</f>
        <v>604343.27</v>
      </c>
      <c r="L54" s="46">
        <f>SUM(B54:K54)</f>
        <v>6426324.51</v>
      </c>
      <c r="M54" s="40"/>
    </row>
    <row r="55" spans="1:13" ht="18.75" customHeight="1">
      <c r="A55" s="47" t="s">
        <v>51</v>
      </c>
      <c r="B55" s="48">
        <v>386439.91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386439.91</v>
      </c>
      <c r="M55" s="40"/>
    </row>
    <row r="56" spans="1:12" ht="18.75" customHeight="1">
      <c r="A56" s="47" t="s">
        <v>61</v>
      </c>
      <c r="B56" s="17">
        <v>0</v>
      </c>
      <c r="C56" s="48">
        <v>316693.18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316693.18</v>
      </c>
    </row>
    <row r="57" spans="1:12" ht="18.75" customHeight="1">
      <c r="A57" s="47" t="s">
        <v>62</v>
      </c>
      <c r="B57" s="17">
        <v>0</v>
      </c>
      <c r="C57" s="48">
        <v>45821.91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45821.91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1207141.7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1207141.7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975164.73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975164.73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1054050.32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1054050.32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578663.26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578663.26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326510.06</v>
      </c>
      <c r="I62" s="17">
        <v>0</v>
      </c>
      <c r="J62" s="17">
        <v>0</v>
      </c>
      <c r="K62" s="17">
        <v>0</v>
      </c>
      <c r="L62" s="46">
        <f t="shared" si="15"/>
        <v>326510.06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499068.75</v>
      </c>
      <c r="K64" s="17">
        <v>0</v>
      </c>
      <c r="L64" s="46">
        <f t="shared" si="15"/>
        <v>499068.75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334443.57</v>
      </c>
      <c r="L65" s="46">
        <f t="shared" si="15"/>
        <v>334443.57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269899.7</v>
      </c>
      <c r="L66" s="46">
        <f t="shared" si="15"/>
        <v>269899.7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432427.42</v>
      </c>
      <c r="J69" s="53">
        <v>0</v>
      </c>
      <c r="K69" s="53">
        <v>0</v>
      </c>
      <c r="L69" s="51">
        <f>SUM(B69:K69)</f>
        <v>432427.42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2021-09-03T19:21:46Z</dcterms:modified>
  <cp:category/>
  <cp:version/>
  <cp:contentType/>
  <cp:contentStatus/>
</cp:coreProperties>
</file>