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<sst xmlns="http://schemas.openxmlformats.org/spreadsheetml/2006/main" count="79" uniqueCount="78">
  <si>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</si>
  <si>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</si>
  <si>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</si>
  <si>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</si>
  <si>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</si>
  <si>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</si>
  <si>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</si>
  <si>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</si>
  <si>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</si>
  <si>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</si>
  <si>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</si>
  <si>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</si>
  <si>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</si>
  <si>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</si>
  <si>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</si>
  <si>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</si>
  <si>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</si>
  <si>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</si>
  <si>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</si>
  <si>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</si>
  <si>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</si>
  <si>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</si>
  <si>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</si>
  <si>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</si>
  <si>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</si>
  <si>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</si>
  <si>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</si>
  <si>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</si>
  <si>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</si>
  <si>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</si>
  <si>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</si>
  <si>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</si>
  <si>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</si>
  <si>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</si>
  <si>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</si>
  <si>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</si>
  <si>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</si>
  <si>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</si>
  <si>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</si>
  <si>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</si>
  <si>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</si>
  <si>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</si>
  <si>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</si>
  <si>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</si>
  <si>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</si>
  <si>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</si>
  <si>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</si>
  <si>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</si>
  <si>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</si>
  <si>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</si>
  <si>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</si>
  <si>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</si>
  <si>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</si>
  <si>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</si>
  <si>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</si>
  <si>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</si>
  <si>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</si>
  <si>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</si>
  <si>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</si>
  <si>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</si>
  <si>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</si>
  <si>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</si>
  <si>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</si>
  <si>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</si>
  <si>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</si>
  <si>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</si>
  <si>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</si>
  <si>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</si>
  <si>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</si>
  <si>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</si>
  <si>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</si>
  <si>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</si>
  <si>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</si>
  <si>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</si>
  <si>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</si>
  <si>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</si>
  <si>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29/08/21 - VENCIMENTO 03/09/21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</si>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</sst>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16319</v>
      </c>
      <c r="C7" s="10">
        <f>C8+C11</f>
        <v>22232</v>
      </c>
      <c r="D7" s="10">
        <f aca="true" t="shared" si="0" ref="D7:K7">D8+D11</f>
        <v>66595</v>
      </c>
      <c r="E7" s="10">
        <f t="shared" si="0"/>
        <v>69377</v>
      </c>
      <c r="F7" s="10">
        <f t="shared" si="0"/>
        <v>72025</v>
      </c>
      <c r="G7" s="10">
        <f t="shared" si="0"/>
        <v>28087</v>
      </c>
      <c r="H7" s="10">
        <f t="shared" si="0"/>
        <v>15239</v>
      </c>
      <c r="I7" s="10">
        <f t="shared" si="0"/>
        <v>31374</v>
      </c>
      <c r="J7" s="10">
        <f t="shared" si="0"/>
        <v>18213</v>
      </c>
      <c r="K7" s="10">
        <f t="shared" si="0"/>
        <v>54196</v>
      </c>
      <c r="L7" s="10">
        <f>SUM(B7:K7)</f>
        <v>393657</v>
      </c>
      <c r="M7" s="11"/>
    </row>
    <row r="8" spans="1:13" ht="17.25" customHeight="1">
      <c r="A8" s="12" t="s">
        <v>18</v>
      </c>
      <c r="B8" s="13">
        <f>B9+B10</f>
        <v>1863</v>
      </c>
      <c r="C8" s="13">
        <f aca="true" t="shared" si="1" ref="C8:K8">C9+C10</f>
        <v>2170</v>
      </c>
      <c r="D8" s="13">
        <f t="shared" si="1"/>
        <v>6957</v>
      </c>
      <c r="E8" s="13">
        <f t="shared" si="1"/>
        <v>6595</v>
      </c>
      <c r="F8" s="13">
        <f t="shared" si="1"/>
        <v>7042</v>
      </c>
      <c r="G8" s="13">
        <f t="shared" si="1"/>
        <v>2699</v>
      </c>
      <c r="H8" s="13">
        <f t="shared" si="1"/>
        <v>1344</v>
      </c>
      <c r="I8" s="13">
        <f t="shared" si="1"/>
        <v>2162</v>
      </c>
      <c r="J8" s="13">
        <f t="shared" si="1"/>
        <v>1259</v>
      </c>
      <c r="K8" s="13">
        <f t="shared" si="1"/>
        <v>3895</v>
      </c>
      <c r="L8" s="13">
        <f>SUM(B8:K8)</f>
        <v>35986</v>
      </c>
      <c r="M8"/>
    </row>
    <row r="9" spans="1:13" ht="17.25" customHeight="1">
      <c r="A9" s="14" t="s">
        <v>19</v>
      </c>
      <c r="B9" s="15">
        <v>1861</v>
      </c>
      <c r="C9" s="15">
        <v>2170</v>
      </c>
      <c r="D9" s="15">
        <v>6957</v>
      </c>
      <c r="E9" s="15">
        <v>6595</v>
      </c>
      <c r="F9" s="15">
        <v>7042</v>
      </c>
      <c r="G9" s="15">
        <v>2699</v>
      </c>
      <c r="H9" s="15">
        <v>1344</v>
      </c>
      <c r="I9" s="15">
        <v>2162</v>
      </c>
      <c r="J9" s="15">
        <v>1259</v>
      </c>
      <c r="K9" s="15">
        <v>3895</v>
      </c>
      <c r="L9" s="13">
        <f>SUM(B9:K9)</f>
        <v>35984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14456</v>
      </c>
      <c r="C11" s="15">
        <v>20062</v>
      </c>
      <c r="D11" s="15">
        <v>59638</v>
      </c>
      <c r="E11" s="15">
        <v>62782</v>
      </c>
      <c r="F11" s="15">
        <v>64983</v>
      </c>
      <c r="G11" s="15">
        <v>25388</v>
      </c>
      <c r="H11" s="15">
        <v>13895</v>
      </c>
      <c r="I11" s="15">
        <v>29212</v>
      </c>
      <c r="J11" s="15">
        <v>16954</v>
      </c>
      <c r="K11" s="15">
        <v>50301</v>
      </c>
      <c r="L11" s="13">
        <f>SUM(B11:K11)</f>
        <v>357671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5.9243</v>
      </c>
      <c r="C13" s="20">
        <v>3.1225</v>
      </c>
      <c r="D13" s="20">
        <v>3.7187</v>
      </c>
      <c r="E13" s="20">
        <v>3.7607</v>
      </c>
      <c r="F13" s="20">
        <v>3.3291</v>
      </c>
      <c r="G13" s="20">
        <v>3.6582</v>
      </c>
      <c r="H13" s="20">
        <v>4.0306</v>
      </c>
      <c r="I13" s="20">
        <v>3.3477</v>
      </c>
      <c r="J13" s="20">
        <v>3.6046</v>
      </c>
      <c r="K13" s="20">
        <v>2.943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1.200587311026832</v>
      </c>
      <c r="C15" s="22">
        <v>1.405582072146464</v>
      </c>
      <c r="D15" s="22">
        <v>1.423308611636383</v>
      </c>
      <c r="E15" s="22">
        <v>1.303170329822098</v>
      </c>
      <c r="F15" s="22">
        <v>1.462251818620305</v>
      </c>
      <c r="G15" s="22">
        <v>1.349546546731355</v>
      </c>
      <c r="H15" s="22">
        <v>1.432378545101355</v>
      </c>
      <c r="I15" s="22">
        <v>1.305611759813164</v>
      </c>
      <c r="J15" s="22">
        <v>1.687559975864047</v>
      </c>
      <c r="K15" s="22">
        <v>1.204240102004833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118285.24999999999</v>
      </c>
      <c r="C17" s="25">
        <f aca="true" t="shared" si="2" ref="C17:K17">C18+C19+C20+C21+C22+C23+C24</f>
        <v>101166.15999999999</v>
      </c>
      <c r="D17" s="25">
        <f t="shared" si="2"/>
        <v>369820.46</v>
      </c>
      <c r="E17" s="25">
        <f t="shared" si="2"/>
        <v>350038.12</v>
      </c>
      <c r="F17" s="25">
        <f t="shared" si="2"/>
        <v>365964.35</v>
      </c>
      <c r="G17" s="25">
        <f t="shared" si="2"/>
        <v>147043.62000000002</v>
      </c>
      <c r="H17" s="25">
        <f t="shared" si="2"/>
        <v>94335.3</v>
      </c>
      <c r="I17" s="25">
        <f t="shared" si="2"/>
        <v>142751.75</v>
      </c>
      <c r="J17" s="25">
        <f t="shared" si="2"/>
        <v>118210.11000000002</v>
      </c>
      <c r="K17" s="25">
        <f t="shared" si="2"/>
        <v>201832.70999999996</v>
      </c>
      <c r="L17" s="25">
        <f>L18+L19+L20+L21+L22+L23+L24</f>
        <v>2009447.83</v>
      </c>
      <c r="M17"/>
    </row>
    <row r="18" spans="1:13" ht="17.25" customHeight="1">
      <c r="A18" s="26" t="s">
        <v>24</v>
      </c>
      <c r="B18" s="33">
        <f aca="true" t="shared" si="3" ref="B18:K18">ROUND(B13*B7,2)</f>
        <v>96678.65</v>
      </c>
      <c r="C18" s="33">
        <f t="shared" si="3"/>
        <v>69419.42</v>
      </c>
      <c r="D18" s="33">
        <f t="shared" si="3"/>
        <v>247646.83</v>
      </c>
      <c r="E18" s="33">
        <f t="shared" si="3"/>
        <v>260906.08</v>
      </c>
      <c r="F18" s="33">
        <f t="shared" si="3"/>
        <v>239778.43</v>
      </c>
      <c r="G18" s="33">
        <f t="shared" si="3"/>
        <v>102747.86</v>
      </c>
      <c r="H18" s="33">
        <f t="shared" si="3"/>
        <v>61422.31</v>
      </c>
      <c r="I18" s="33">
        <f t="shared" si="3"/>
        <v>105030.74</v>
      </c>
      <c r="J18" s="33">
        <f t="shared" si="3"/>
        <v>65650.58</v>
      </c>
      <c r="K18" s="33">
        <f t="shared" si="3"/>
        <v>159498.83</v>
      </c>
      <c r="L18" s="33">
        <f aca="true" t="shared" si="4" ref="L18:L24">SUM(B18:K18)</f>
        <v>1408779.73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19392.51</v>
      </c>
      <c r="C19" s="33">
        <f t="shared" si="5"/>
        <v>28155.27</v>
      </c>
      <c r="D19" s="33">
        <f t="shared" si="5"/>
        <v>104831.04</v>
      </c>
      <c r="E19" s="33">
        <f t="shared" si="5"/>
        <v>79098.98</v>
      </c>
      <c r="F19" s="33">
        <f t="shared" si="5"/>
        <v>110838.02</v>
      </c>
      <c r="G19" s="33">
        <f t="shared" si="5"/>
        <v>35915.16</v>
      </c>
      <c r="H19" s="33">
        <f t="shared" si="5"/>
        <v>26557.69</v>
      </c>
      <c r="I19" s="33">
        <f t="shared" si="5"/>
        <v>32098.63</v>
      </c>
      <c r="J19" s="33">
        <f t="shared" si="5"/>
        <v>45138.71</v>
      </c>
      <c r="K19" s="33">
        <f t="shared" si="5"/>
        <v>32576.06</v>
      </c>
      <c r="L19" s="33">
        <f t="shared" si="4"/>
        <v>514602.07</v>
      </c>
      <c r="M19"/>
    </row>
    <row r="20" spans="1:13" ht="17.25" customHeight="1">
      <c r="A20" s="27" t="s">
        <v>26</v>
      </c>
      <c r="B20" s="33">
        <v>872.86</v>
      </c>
      <c r="C20" s="33">
        <v>2369.18</v>
      </c>
      <c r="D20" s="33">
        <v>14660.13</v>
      </c>
      <c r="E20" s="33">
        <v>11679.63</v>
      </c>
      <c r="F20" s="33">
        <v>14006.67</v>
      </c>
      <c r="G20" s="33">
        <v>8853</v>
      </c>
      <c r="H20" s="33">
        <v>5014.07</v>
      </c>
      <c r="I20" s="33">
        <v>4281.15</v>
      </c>
      <c r="J20" s="33">
        <v>4738.36</v>
      </c>
      <c r="K20" s="33">
        <v>7606.31</v>
      </c>
      <c r="L20" s="33">
        <f t="shared" si="4"/>
        <v>74081.35999999999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-118.94</v>
      </c>
      <c r="D23" s="33">
        <v>0</v>
      </c>
      <c r="E23" s="33">
        <v>0</v>
      </c>
      <c r="F23" s="33">
        <v>0</v>
      </c>
      <c r="G23" s="33">
        <v>-472.4</v>
      </c>
      <c r="H23" s="33">
        <v>0</v>
      </c>
      <c r="I23" s="33">
        <v>0</v>
      </c>
      <c r="J23" s="33">
        <v>0</v>
      </c>
      <c r="K23" s="33">
        <v>-530.95</v>
      </c>
      <c r="L23" s="33">
        <f t="shared" si="4"/>
        <v>-1122.29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-92685.66</v>
      </c>
      <c r="C27" s="33">
        <f t="shared" si="6"/>
        <v>-9548</v>
      </c>
      <c r="D27" s="33">
        <f t="shared" si="6"/>
        <v>-30610.8</v>
      </c>
      <c r="E27" s="33">
        <f t="shared" si="6"/>
        <v>-33578.55</v>
      </c>
      <c r="F27" s="33">
        <f t="shared" si="6"/>
        <v>-30984.8</v>
      </c>
      <c r="G27" s="33">
        <f t="shared" si="6"/>
        <v>-11875.6</v>
      </c>
      <c r="H27" s="33">
        <f t="shared" si="6"/>
        <v>-13751.560000000001</v>
      </c>
      <c r="I27" s="33">
        <f t="shared" si="6"/>
        <v>-9512.8</v>
      </c>
      <c r="J27" s="33">
        <f t="shared" si="6"/>
        <v>-5539.6</v>
      </c>
      <c r="K27" s="33">
        <f t="shared" si="6"/>
        <v>-17138</v>
      </c>
      <c r="L27" s="33">
        <f aca="true" t="shared" si="7" ref="L27:L34">SUM(B27:K27)</f>
        <v>-255225.37</v>
      </c>
      <c r="M27"/>
    </row>
    <row r="28" spans="1:13" ht="18.75" customHeight="1">
      <c r="A28" s="27" t="s">
        <v>30</v>
      </c>
      <c r="B28" s="33">
        <f>B29+B30+B31+B32</f>
        <v>-8188.4</v>
      </c>
      <c r="C28" s="33">
        <f aca="true" t="shared" si="8" ref="C28:K28">C29+C30+C31+C32</f>
        <v>-9548</v>
      </c>
      <c r="D28" s="33">
        <f t="shared" si="8"/>
        <v>-30610.8</v>
      </c>
      <c r="E28" s="33">
        <f t="shared" si="8"/>
        <v>-29018</v>
      </c>
      <c r="F28" s="33">
        <f t="shared" si="8"/>
        <v>-30984.8</v>
      </c>
      <c r="G28" s="33">
        <f t="shared" si="8"/>
        <v>-11875.6</v>
      </c>
      <c r="H28" s="33">
        <f t="shared" si="8"/>
        <v>-5913.6</v>
      </c>
      <c r="I28" s="33">
        <f t="shared" si="8"/>
        <v>-9512.8</v>
      </c>
      <c r="J28" s="33">
        <f t="shared" si="8"/>
        <v>-5539.6</v>
      </c>
      <c r="K28" s="33">
        <f t="shared" si="8"/>
        <v>-17138</v>
      </c>
      <c r="L28" s="33">
        <f t="shared" si="7"/>
        <v>-158329.6</v>
      </c>
      <c r="M28"/>
    </row>
    <row r="29" spans="1:13" s="36" customFormat="1" ht="18.75" customHeight="1">
      <c r="A29" s="34" t="s">
        <v>58</v>
      </c>
      <c r="B29" s="33">
        <f>-ROUND((B9)*$E$3,2)</f>
        <v>-8188.4</v>
      </c>
      <c r="C29" s="33">
        <f aca="true" t="shared" si="9" ref="C29:K29">-ROUND((C9)*$E$3,2)</f>
        <v>-9548</v>
      </c>
      <c r="D29" s="33">
        <f t="shared" si="9"/>
        <v>-30610.8</v>
      </c>
      <c r="E29" s="33">
        <f t="shared" si="9"/>
        <v>-29018</v>
      </c>
      <c r="F29" s="33">
        <f t="shared" si="9"/>
        <v>-30984.8</v>
      </c>
      <c r="G29" s="33">
        <f t="shared" si="9"/>
        <v>-11875.6</v>
      </c>
      <c r="H29" s="33">
        <f t="shared" si="9"/>
        <v>-5913.6</v>
      </c>
      <c r="I29" s="33">
        <f t="shared" si="9"/>
        <v>-9512.8</v>
      </c>
      <c r="J29" s="33">
        <f t="shared" si="9"/>
        <v>-5539.6</v>
      </c>
      <c r="K29" s="33">
        <f t="shared" si="9"/>
        <v>-17138</v>
      </c>
      <c r="L29" s="33">
        <f t="shared" si="7"/>
        <v>-158329.6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>SUM(B34:B45)</f>
        <v>-84497.26000000001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-96895.77000000002</v>
      </c>
      <c r="M33"/>
    </row>
    <row r="34" spans="1:13" ht="18.75" customHeight="1">
      <c r="A34" s="37" t="s">
        <v>35</v>
      </c>
      <c r="B34" s="38">
        <v>-64501.86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-64501.86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6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25599.589999999982</v>
      </c>
      <c r="C48" s="41">
        <f aca="true" t="shared" si="12" ref="C48:K48">IF(C17+C27+C40+C49&lt;0,0,C17+C27+C49)</f>
        <v>91618.15999999999</v>
      </c>
      <c r="D48" s="41">
        <f t="shared" si="12"/>
        <v>339209.66000000003</v>
      </c>
      <c r="E48" s="41">
        <f t="shared" si="12"/>
        <v>316459.57</v>
      </c>
      <c r="F48" s="41">
        <f t="shared" si="12"/>
        <v>334979.55</v>
      </c>
      <c r="G48" s="41">
        <f t="shared" si="12"/>
        <v>135168.02000000002</v>
      </c>
      <c r="H48" s="41">
        <f t="shared" si="12"/>
        <v>80583.74</v>
      </c>
      <c r="I48" s="41">
        <f t="shared" si="12"/>
        <v>133238.95</v>
      </c>
      <c r="J48" s="41">
        <f t="shared" si="12"/>
        <v>112670.51000000001</v>
      </c>
      <c r="K48" s="41">
        <f t="shared" si="12"/>
        <v>184694.70999999996</v>
      </c>
      <c r="L48" s="42">
        <f>SUM(B48:K48)</f>
        <v>1754222.46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25599.59</v>
      </c>
      <c r="C54" s="41">
        <f aca="true" t="shared" si="14" ref="C54:J54">SUM(C55:C66)</f>
        <v>91618.17</v>
      </c>
      <c r="D54" s="41">
        <f t="shared" si="14"/>
        <v>339209.65</v>
      </c>
      <c r="E54" s="41">
        <f t="shared" si="14"/>
        <v>316459.58</v>
      </c>
      <c r="F54" s="41">
        <f t="shared" si="14"/>
        <v>334979.54</v>
      </c>
      <c r="G54" s="41">
        <f t="shared" si="14"/>
        <v>135168.02</v>
      </c>
      <c r="H54" s="41">
        <f t="shared" si="14"/>
        <v>80583.74</v>
      </c>
      <c r="I54" s="41">
        <f>SUM(I55:I69)</f>
        <v>133238.95</v>
      </c>
      <c r="J54" s="41">
        <f t="shared" si="14"/>
        <v>112670.51</v>
      </c>
      <c r="K54" s="41">
        <f>SUM(K55:K68)</f>
        <v>184694.7</v>
      </c>
      <c r="L54" s="46">
        <f>SUM(B54:K54)</f>
        <v>1754222.45</v>
      </c>
      <c r="M54" s="40"/>
    </row>
    <row r="55" spans="1:13" ht="18.75" customHeight="1">
      <c r="A55" s="47" t="s">
        <v>51</v>
      </c>
      <c r="B55" s="48">
        <v>25599.59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25599.59</v>
      </c>
      <c r="M55" s="40"/>
    </row>
    <row r="56" spans="1:12" ht="18.75" customHeight="1">
      <c r="A56" s="47" t="s">
        <v>61</v>
      </c>
      <c r="B56" s="17">
        <v>0</v>
      </c>
      <c r="C56" s="48">
        <v>80019.31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80019.31</v>
      </c>
    </row>
    <row r="57" spans="1:12" ht="18.75" customHeight="1">
      <c r="A57" s="47" t="s">
        <v>62</v>
      </c>
      <c r="B57" s="17">
        <v>0</v>
      </c>
      <c r="C57" s="48">
        <v>11598.86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11598.86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339209.65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339209.65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316459.58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316459.58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334979.54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334979.54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135168.02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135168.02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80583.74</v>
      </c>
      <c r="I62" s="17">
        <v>0</v>
      </c>
      <c r="J62" s="17">
        <v>0</v>
      </c>
      <c r="K62" s="17">
        <v>0</v>
      </c>
      <c r="L62" s="46">
        <f t="shared" si="15"/>
        <v>80583.74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112670.51</v>
      </c>
      <c r="K64" s="17">
        <v>0</v>
      </c>
      <c r="L64" s="46">
        <f t="shared" si="15"/>
        <v>112670.51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78532.19</v>
      </c>
      <c r="L65" s="46">
        <f t="shared" si="15"/>
        <v>78532.19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106162.51</v>
      </c>
      <c r="L66" s="46">
        <f t="shared" si="15"/>
        <v>106162.51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133238.95</v>
      </c>
      <c r="J69" s="53">
        <v>0</v>
      </c>
      <c r="K69" s="53">
        <v>0</v>
      </c>
      <c r="L69" s="51">
        <f>SUM(B69:K69)</f>
        <v>133238.95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2021-09-02T21:01:39Z</dcterms:modified>
  <cp:category/>
  <cp:version/>
  <cp:contentType/>
  <cp:contentStatus/>
</cp:coreProperties>
</file>