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<sst xmlns="http://schemas.openxmlformats.org/spreadsheetml/2006/main" count="79" uniqueCount="78">
  <si>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</si>
  <si>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</si>
  <si>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</si>
  <si>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</si>
  <si>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</si>
  <si>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</si>
  <si>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</si>
  <si>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</si>
  <si>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</si>
  <si>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</si>
  <si>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</si>
  <si>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</si>
  <si>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</si>
  <si>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</si>
  <si>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</si>
  <si>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</si>
  <si>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</si>
  <si>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</si>
  <si>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</si>
  <si>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</si>
  <si>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</si>
  <si>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</si>
  <si>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</si>
  <si>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</si>
  <si>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</si>
  <si>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</si>
  <si>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</si>
  <si>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</si>
  <si>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</si>
  <si>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</si>
  <si>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</si>
  <si>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</si>
  <si>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</si>
  <si>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</si>
  <si>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</si>
  <si>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</si>
  <si>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</si>
  <si>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</si>
  <si>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</si>
  <si>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</si>
  <si>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</si>
  <si>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</si>
  <si>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</si>
  <si>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</si>
  <si>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</si>
  <si>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</si>
  <si>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</si>
  <si>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</si>
  <si>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</si>
  <si>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</si>
  <si>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</si>
  <si>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</si>
  <si>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</si>
  <si>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</si>
  <si>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</si>
  <si>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</si>
  <si>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</si>
  <si>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</si>
  <si>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</si>
  <si>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</si>
  <si>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</si>
  <si>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</si>
  <si>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</si>
  <si>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</si>
  <si>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</si>
  <si>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</si>
  <si>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</si>
  <si>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</si>
  <si>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</si>
  <si>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</si>
  <si>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</si>
  <si>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</si>
  <si>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</si>
  <si>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</si>
  <si>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</si>
  <si>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</si>
  <si>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28/08/21 - VENCIMENTO 03/09/21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</si>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</sst>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32281</v>
      </c>
      <c r="C7" s="10">
        <f>C8+C11</f>
        <v>41428</v>
      </c>
      <c r="D7" s="10">
        <f aca="true" t="shared" si="0" ref="D7:K7">D8+D11</f>
        <v>121893</v>
      </c>
      <c r="E7" s="10">
        <f t="shared" si="0"/>
        <v>112914</v>
      </c>
      <c r="F7" s="10">
        <f t="shared" si="0"/>
        <v>112321</v>
      </c>
      <c r="G7" s="10">
        <f t="shared" si="0"/>
        <v>53040</v>
      </c>
      <c r="H7" s="10">
        <f t="shared" si="0"/>
        <v>24938</v>
      </c>
      <c r="I7" s="10">
        <f t="shared" si="0"/>
        <v>50805</v>
      </c>
      <c r="J7" s="10">
        <f t="shared" si="0"/>
        <v>33048</v>
      </c>
      <c r="K7" s="10">
        <f t="shared" si="0"/>
        <v>93676</v>
      </c>
      <c r="L7" s="10">
        <f>SUM(B7:K7)</f>
        <v>676344</v>
      </c>
      <c r="M7" s="11"/>
    </row>
    <row r="8" spans="1:13" ht="17.25" customHeight="1">
      <c r="A8" s="12" t="s">
        <v>18</v>
      </c>
      <c r="B8" s="13">
        <f>B9+B10</f>
        <v>3431</v>
      </c>
      <c r="C8" s="13">
        <f aca="true" t="shared" si="1" ref="C8:K8">C9+C10</f>
        <v>3623</v>
      </c>
      <c r="D8" s="13">
        <f t="shared" si="1"/>
        <v>11708</v>
      </c>
      <c r="E8" s="13">
        <f t="shared" si="1"/>
        <v>9792</v>
      </c>
      <c r="F8" s="13">
        <f t="shared" si="1"/>
        <v>9245</v>
      </c>
      <c r="G8" s="13">
        <f t="shared" si="1"/>
        <v>5134</v>
      </c>
      <c r="H8" s="13">
        <f t="shared" si="1"/>
        <v>2092</v>
      </c>
      <c r="I8" s="13">
        <f t="shared" si="1"/>
        <v>3059</v>
      </c>
      <c r="J8" s="13">
        <f t="shared" si="1"/>
        <v>2283</v>
      </c>
      <c r="K8" s="13">
        <f t="shared" si="1"/>
        <v>6752</v>
      </c>
      <c r="L8" s="13">
        <f>SUM(B8:K8)</f>
        <v>57119</v>
      </c>
      <c r="M8"/>
    </row>
    <row r="9" spans="1:13" ht="17.25" customHeight="1">
      <c r="A9" s="14" t="s">
        <v>19</v>
      </c>
      <c r="B9" s="15">
        <v>3430</v>
      </c>
      <c r="C9" s="15">
        <v>3623</v>
      </c>
      <c r="D9" s="15">
        <v>11708</v>
      </c>
      <c r="E9" s="15">
        <v>9792</v>
      </c>
      <c r="F9" s="15">
        <v>9245</v>
      </c>
      <c r="G9" s="15">
        <v>5134</v>
      </c>
      <c r="H9" s="15">
        <v>2089</v>
      </c>
      <c r="I9" s="15">
        <v>3059</v>
      </c>
      <c r="J9" s="15">
        <v>2283</v>
      </c>
      <c r="K9" s="15">
        <v>6752</v>
      </c>
      <c r="L9" s="13">
        <f>SUM(B9:K9)</f>
        <v>57115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28850</v>
      </c>
      <c r="C11" s="15">
        <v>37805</v>
      </c>
      <c r="D11" s="15">
        <v>110185</v>
      </c>
      <c r="E11" s="15">
        <v>103122</v>
      </c>
      <c r="F11" s="15">
        <v>103076</v>
      </c>
      <c r="G11" s="15">
        <v>47906</v>
      </c>
      <c r="H11" s="15">
        <v>22846</v>
      </c>
      <c r="I11" s="15">
        <v>47746</v>
      </c>
      <c r="J11" s="15">
        <v>30765</v>
      </c>
      <c r="K11" s="15">
        <v>86924</v>
      </c>
      <c r="L11" s="13">
        <f>SUM(B11:K11)</f>
        <v>619225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1.234092061849252</v>
      </c>
      <c r="C15" s="22">
        <v>1.439451509187619</v>
      </c>
      <c r="D15" s="22">
        <v>1.420883899720865</v>
      </c>
      <c r="E15" s="22">
        <v>1.311955752417358</v>
      </c>
      <c r="F15" s="22">
        <v>1.488625082579678</v>
      </c>
      <c r="G15" s="22">
        <v>1.3824623199574</v>
      </c>
      <c r="H15" s="22">
        <v>1.432378545101355</v>
      </c>
      <c r="I15" s="22">
        <v>1.349550623510879</v>
      </c>
      <c r="J15" s="22">
        <v>1.666377194564362</v>
      </c>
      <c r="K15" s="22">
        <v>1.236897444494642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237975.34</v>
      </c>
      <c r="C17" s="25">
        <f aca="true" t="shared" si="2" ref="C17:K17">C18+C19+C20+C21+C22+C23+C24</f>
        <v>191204.82</v>
      </c>
      <c r="D17" s="25">
        <f t="shared" si="2"/>
        <v>669018.4199999999</v>
      </c>
      <c r="E17" s="25">
        <f t="shared" si="2"/>
        <v>571417.4199999999</v>
      </c>
      <c r="F17" s="25">
        <f t="shared" si="2"/>
        <v>576883.52</v>
      </c>
      <c r="G17" s="25">
        <f t="shared" si="2"/>
        <v>278680.95</v>
      </c>
      <c r="H17" s="25">
        <f t="shared" si="2"/>
        <v>151536.34000000003</v>
      </c>
      <c r="I17" s="25">
        <f t="shared" si="2"/>
        <v>233283.41</v>
      </c>
      <c r="J17" s="25">
        <f t="shared" si="2"/>
        <v>206717.43</v>
      </c>
      <c r="K17" s="25">
        <f t="shared" si="2"/>
        <v>352658.76</v>
      </c>
      <c r="L17" s="25">
        <f>L18+L19+L20+L21+L22+L23+L24</f>
        <v>3469376.4100000006</v>
      </c>
      <c r="M17"/>
    </row>
    <row r="18" spans="1:13" ht="17.25" customHeight="1">
      <c r="A18" s="26" t="s">
        <v>24</v>
      </c>
      <c r="B18" s="33">
        <f aca="true" t="shared" si="3" ref="B18:K18">ROUND(B13*B7,2)</f>
        <v>191242.33</v>
      </c>
      <c r="C18" s="33">
        <f t="shared" si="3"/>
        <v>129358.93</v>
      </c>
      <c r="D18" s="33">
        <f t="shared" si="3"/>
        <v>453283.5</v>
      </c>
      <c r="E18" s="33">
        <f t="shared" si="3"/>
        <v>424635.68</v>
      </c>
      <c r="F18" s="33">
        <f t="shared" si="3"/>
        <v>373927.84</v>
      </c>
      <c r="G18" s="33">
        <f t="shared" si="3"/>
        <v>194030.93</v>
      </c>
      <c r="H18" s="33">
        <f t="shared" si="3"/>
        <v>100515.1</v>
      </c>
      <c r="I18" s="33">
        <f t="shared" si="3"/>
        <v>170079.9</v>
      </c>
      <c r="J18" s="33">
        <f t="shared" si="3"/>
        <v>119124.82</v>
      </c>
      <c r="K18" s="33">
        <f t="shared" si="3"/>
        <v>275688.47</v>
      </c>
      <c r="L18" s="33">
        <f aca="true" t="shared" si="4" ref="L18:L24">SUM(B18:K18)</f>
        <v>2431887.5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44768.31</v>
      </c>
      <c r="C19" s="33">
        <f t="shared" si="5"/>
        <v>56846.98</v>
      </c>
      <c r="D19" s="33">
        <f t="shared" si="5"/>
        <v>190779.73</v>
      </c>
      <c r="E19" s="33">
        <f t="shared" si="5"/>
        <v>132467.54</v>
      </c>
      <c r="F19" s="33">
        <f t="shared" si="5"/>
        <v>182710.52</v>
      </c>
      <c r="G19" s="33">
        <f t="shared" si="5"/>
        <v>74209.52</v>
      </c>
      <c r="H19" s="33">
        <f t="shared" si="5"/>
        <v>43460.57</v>
      </c>
      <c r="I19" s="33">
        <f t="shared" si="5"/>
        <v>59451.54</v>
      </c>
      <c r="J19" s="33">
        <f t="shared" si="5"/>
        <v>79382.06</v>
      </c>
      <c r="K19" s="33">
        <f t="shared" si="5"/>
        <v>65309.89</v>
      </c>
      <c r="L19" s="33">
        <f t="shared" si="4"/>
        <v>929386.66</v>
      </c>
      <c r="M19"/>
    </row>
    <row r="20" spans="1:13" ht="17.25" customHeight="1">
      <c r="A20" s="27" t="s">
        <v>26</v>
      </c>
      <c r="B20" s="33">
        <v>623.47</v>
      </c>
      <c r="C20" s="33">
        <v>3657.68</v>
      </c>
      <c r="D20" s="33">
        <v>22272.73</v>
      </c>
      <c r="E20" s="33">
        <v>15960.77</v>
      </c>
      <c r="F20" s="33">
        <v>18903.93</v>
      </c>
      <c r="G20" s="33">
        <v>10440.5</v>
      </c>
      <c r="H20" s="33">
        <v>6219.44</v>
      </c>
      <c r="I20" s="33">
        <v>2410.74</v>
      </c>
      <c r="J20" s="33">
        <v>5528.09</v>
      </c>
      <c r="K20" s="33">
        <v>8977.94</v>
      </c>
      <c r="L20" s="33">
        <f t="shared" si="4"/>
        <v>94995.29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-99589.26000000001</v>
      </c>
      <c r="C27" s="33">
        <f t="shared" si="6"/>
        <v>-15941.2</v>
      </c>
      <c r="D27" s="33">
        <f t="shared" si="6"/>
        <v>-51515.2</v>
      </c>
      <c r="E27" s="33">
        <f t="shared" si="6"/>
        <v>-47645.350000000006</v>
      </c>
      <c r="F27" s="33">
        <f t="shared" si="6"/>
        <v>-40678</v>
      </c>
      <c r="G27" s="33">
        <f t="shared" si="6"/>
        <v>-22589.6</v>
      </c>
      <c r="H27" s="33">
        <f t="shared" si="6"/>
        <v>-17029.56</v>
      </c>
      <c r="I27" s="33">
        <f t="shared" si="6"/>
        <v>-13459.6</v>
      </c>
      <c r="J27" s="33">
        <f t="shared" si="6"/>
        <v>-10045.2</v>
      </c>
      <c r="K27" s="33">
        <f t="shared" si="6"/>
        <v>-29708.8</v>
      </c>
      <c r="L27" s="33">
        <f aca="true" t="shared" si="7" ref="L27:L34">SUM(B27:K27)</f>
        <v>-348201.76999999996</v>
      </c>
      <c r="M27"/>
    </row>
    <row r="28" spans="1:13" ht="18.75" customHeight="1">
      <c r="A28" s="27" t="s">
        <v>30</v>
      </c>
      <c r="B28" s="33">
        <f>B29+B30+B31+B32</f>
        <v>-15092</v>
      </c>
      <c r="C28" s="33">
        <f aca="true" t="shared" si="8" ref="C28:K28">C29+C30+C31+C32</f>
        <v>-15941.2</v>
      </c>
      <c r="D28" s="33">
        <f t="shared" si="8"/>
        <v>-51515.2</v>
      </c>
      <c r="E28" s="33">
        <f t="shared" si="8"/>
        <v>-43084.8</v>
      </c>
      <c r="F28" s="33">
        <f t="shared" si="8"/>
        <v>-40678</v>
      </c>
      <c r="G28" s="33">
        <f t="shared" si="8"/>
        <v>-22589.6</v>
      </c>
      <c r="H28" s="33">
        <f t="shared" si="8"/>
        <v>-9191.6</v>
      </c>
      <c r="I28" s="33">
        <f t="shared" si="8"/>
        <v>-13459.6</v>
      </c>
      <c r="J28" s="33">
        <f t="shared" si="8"/>
        <v>-10045.2</v>
      </c>
      <c r="K28" s="33">
        <f t="shared" si="8"/>
        <v>-29708.8</v>
      </c>
      <c r="L28" s="33">
        <f t="shared" si="7"/>
        <v>-251306.00000000003</v>
      </c>
      <c r="M28"/>
    </row>
    <row r="29" spans="1:13" s="36" customFormat="1" ht="18.75" customHeight="1">
      <c r="A29" s="34" t="s">
        <v>58</v>
      </c>
      <c r="B29" s="33">
        <f>-ROUND((B9)*$E$3,2)</f>
        <v>-15092</v>
      </c>
      <c r="C29" s="33">
        <f aca="true" t="shared" si="9" ref="C29:K29">-ROUND((C9)*$E$3,2)</f>
        <v>-15941.2</v>
      </c>
      <c r="D29" s="33">
        <f t="shared" si="9"/>
        <v>-51515.2</v>
      </c>
      <c r="E29" s="33">
        <f t="shared" si="9"/>
        <v>-43084.8</v>
      </c>
      <c r="F29" s="33">
        <f t="shared" si="9"/>
        <v>-40678</v>
      </c>
      <c r="G29" s="33">
        <f t="shared" si="9"/>
        <v>-22589.6</v>
      </c>
      <c r="H29" s="33">
        <f t="shared" si="9"/>
        <v>-9191.6</v>
      </c>
      <c r="I29" s="33">
        <f t="shared" si="9"/>
        <v>-13459.6</v>
      </c>
      <c r="J29" s="33">
        <f t="shared" si="9"/>
        <v>-10045.2</v>
      </c>
      <c r="K29" s="33">
        <f t="shared" si="9"/>
        <v>-29708.8</v>
      </c>
      <c r="L29" s="33">
        <f t="shared" si="7"/>
        <v>-251306.00000000003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126285.68999999999</v>
      </c>
      <c r="C48" s="41">
        <f aca="true" t="shared" si="12" ref="C48:K48">IF(C17+C27+C40+C49&lt;0,0,C17+C27+C49)</f>
        <v>175263.62</v>
      </c>
      <c r="D48" s="41">
        <f t="shared" si="12"/>
        <v>617503.22</v>
      </c>
      <c r="E48" s="41">
        <f t="shared" si="12"/>
        <v>523772.06999999995</v>
      </c>
      <c r="F48" s="41">
        <f t="shared" si="12"/>
        <v>536205.52</v>
      </c>
      <c r="G48" s="41">
        <f t="shared" si="12"/>
        <v>256091.35</v>
      </c>
      <c r="H48" s="41">
        <f t="shared" si="12"/>
        <v>134506.78000000003</v>
      </c>
      <c r="I48" s="41">
        <f t="shared" si="12"/>
        <v>219823.81</v>
      </c>
      <c r="J48" s="41">
        <f t="shared" si="12"/>
        <v>196672.22999999998</v>
      </c>
      <c r="K48" s="41">
        <f t="shared" si="12"/>
        <v>322949.96</v>
      </c>
      <c r="L48" s="42">
        <f>SUM(B48:K48)</f>
        <v>3109074.25</v>
      </c>
      <c r="M48" s="55"/>
    </row>
    <row r="49" spans="1:12" ht="18.75" customHeight="1">
      <c r="A49" s="27" t="s">
        <v>48</v>
      </c>
      <c r="B49" s="18">
        <v>-12100.39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126285.69</v>
      </c>
      <c r="C54" s="41">
        <f aca="true" t="shared" si="14" ref="C54:J54">SUM(C55:C66)</f>
        <v>175263.62</v>
      </c>
      <c r="D54" s="41">
        <f t="shared" si="14"/>
        <v>617503.22</v>
      </c>
      <c r="E54" s="41">
        <f t="shared" si="14"/>
        <v>523772.07</v>
      </c>
      <c r="F54" s="41">
        <f t="shared" si="14"/>
        <v>536205.52</v>
      </c>
      <c r="G54" s="41">
        <f t="shared" si="14"/>
        <v>256091.35</v>
      </c>
      <c r="H54" s="41">
        <f t="shared" si="14"/>
        <v>134506.78</v>
      </c>
      <c r="I54" s="41">
        <f>SUM(I55:I69)</f>
        <v>219823.81</v>
      </c>
      <c r="J54" s="41">
        <f t="shared" si="14"/>
        <v>196672.23</v>
      </c>
      <c r="K54" s="41">
        <f>SUM(K55:K68)</f>
        <v>322949.95999999996</v>
      </c>
      <c r="L54" s="46">
        <f>SUM(B54:K54)</f>
        <v>3109074.25</v>
      </c>
      <c r="M54" s="40"/>
    </row>
    <row r="55" spans="1:13" ht="18.75" customHeight="1">
      <c r="A55" s="47" t="s">
        <v>51</v>
      </c>
      <c r="B55" s="48">
        <v>58053.53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58053.53</v>
      </c>
      <c r="M55" s="40"/>
    </row>
    <row r="56" spans="1:12" ht="18.75" customHeight="1">
      <c r="A56" s="47" t="s">
        <v>61</v>
      </c>
      <c r="B56" s="17">
        <v>0</v>
      </c>
      <c r="C56" s="48">
        <v>153197.93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153197.93</v>
      </c>
    </row>
    <row r="57" spans="1:12" ht="18.75" customHeight="1">
      <c r="A57" s="47" t="s">
        <v>62</v>
      </c>
      <c r="B57" s="17">
        <v>0</v>
      </c>
      <c r="C57" s="48">
        <v>22065.69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22065.69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617503.22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617503.22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523772.07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523772.07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536205.52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536205.52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256091.35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256091.35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134506.78</v>
      </c>
      <c r="I62" s="17">
        <v>0</v>
      </c>
      <c r="J62" s="17">
        <v>0</v>
      </c>
      <c r="K62" s="17">
        <v>0</v>
      </c>
      <c r="L62" s="46">
        <f t="shared" si="15"/>
        <v>134506.78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196672.23</v>
      </c>
      <c r="K64" s="17">
        <v>0</v>
      </c>
      <c r="L64" s="46">
        <f t="shared" si="15"/>
        <v>196672.23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164026.28</v>
      </c>
      <c r="L65" s="46">
        <f t="shared" si="15"/>
        <v>164026.28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158923.68</v>
      </c>
      <c r="L66" s="46">
        <f t="shared" si="15"/>
        <v>158923.68</v>
      </c>
    </row>
    <row r="67" spans="1:12" ht="18.75" customHeight="1">
      <c r="A67" s="47" t="s">
        <v>71</v>
      </c>
      <c r="B67" s="48">
        <v>68232.16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68232.16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219823.81</v>
      </c>
      <c r="J69" s="53">
        <v>0</v>
      </c>
      <c r="K69" s="53">
        <v>0</v>
      </c>
      <c r="L69" s="51">
        <f>SUM(B69:K69)</f>
        <v>219823.81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2021-09-02T21:00:30Z</dcterms:modified>
  <cp:category/>
  <cp:version/>
  <cp:contentType/>
  <cp:contentStatus/>
</cp:coreProperties>
</file>