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<sst xmlns="http://schemas.openxmlformats.org/spreadsheetml/2006/main" count="80" uniqueCount="79">
  <si>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</si>
  <si>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</si>
  <si>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</si>
  <si>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</si>
  <si>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</si>
  <si>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</si>
  <si>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</si>
  <si>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</si>
  <si>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</si>
  <si>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</si>
  <si>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</si>
  <si>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</si>
  <si>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</si>
  <si>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</si>
  <si>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</si>
  <si>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</si>
  <si>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</si>
  <si>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</si>
  <si>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</si>
  <si>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</si>
  <si>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</si>
  <si>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</si>
  <si>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</si>
  <si>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</si>
  <si>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</si>
  <si>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</si>
  <si>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</si>
  <si>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</si>
  <si>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</si>
  <si>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</si>
  <si>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</si>
  <si>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</si>
  <si>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</si>
  <si>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</si>
  <si>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</si>
  <si>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</si>
  <si>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</si>
  <si>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</si>
  <si>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</si>
  <si>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</si>
  <si>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</si>
  <si>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</si>
  <si>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</si>
  <si>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</si>
  <si>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</si>
  <si>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</si>
  <si>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</si>
  <si>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</si>
  <si>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</si>
  <si>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</si>
  <si>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</si>
  <si>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</si>
  <si>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</si>
  <si>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</si>
  <si>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</si>
  <si>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</si>
  <si>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</si>
  <si>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</si>
  <si>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</si>
  <si>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</si>
  <si>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</si>
  <si>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</si>
  <si>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</si>
  <si>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</si>
  <si>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</si>
  <si>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</si>
  <si>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</si>
  <si>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</si>
  <si>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</si>
  <si>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</si>
  <si>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</si>
  <si>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</si>
  <si>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</si>
  <si>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</si>
  <si>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</si>
  <si>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27/08/21 - VENCIMENTO 03/09/21</t>
  </si>
  <si>
    <t>7.15. Consórcio KBPX</t>
  </si>
  <si>
    <t>5.3. Revisão de Remuneração pelo Transporte Coletivo ¹</t>
  </si>
  <si>
    <t>¹ Tarifa de remuneração por passageiro, fator de transição e ar condicionado de 01/05/21 a 31/07/21.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</si>
</sst>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68048</v>
      </c>
      <c r="C7" s="10">
        <f>C8+C11</f>
        <v>85634</v>
      </c>
      <c r="D7" s="10">
        <f aca="true" t="shared" si="0" ref="D7:K7">D8+D11</f>
        <v>243459</v>
      </c>
      <c r="E7" s="10">
        <f t="shared" si="0"/>
        <v>210650</v>
      </c>
      <c r="F7" s="10">
        <f t="shared" si="0"/>
        <v>222003</v>
      </c>
      <c r="G7" s="10">
        <f t="shared" si="0"/>
        <v>113938</v>
      </c>
      <c r="H7" s="10">
        <f t="shared" si="0"/>
        <v>59320</v>
      </c>
      <c r="I7" s="10">
        <f t="shared" si="0"/>
        <v>101036</v>
      </c>
      <c r="J7" s="10">
        <f t="shared" si="0"/>
        <v>85301</v>
      </c>
      <c r="K7" s="10">
        <f t="shared" si="0"/>
        <v>174098</v>
      </c>
      <c r="L7" s="10">
        <f>SUM(B7:K7)</f>
        <v>1363487</v>
      </c>
      <c r="M7" s="11"/>
    </row>
    <row r="8" spans="1:13" ht="17.25" customHeight="1">
      <c r="A8" s="12" t="s">
        <v>18</v>
      </c>
      <c r="B8" s="13">
        <f>B9+B10</f>
        <v>5569</v>
      </c>
      <c r="C8" s="13">
        <f aca="true" t="shared" si="1" ref="C8:K8">C9+C10</f>
        <v>6570</v>
      </c>
      <c r="D8" s="13">
        <f t="shared" si="1"/>
        <v>19964</v>
      </c>
      <c r="E8" s="13">
        <f t="shared" si="1"/>
        <v>15044</v>
      </c>
      <c r="F8" s="13">
        <f t="shared" si="1"/>
        <v>15421</v>
      </c>
      <c r="G8" s="13">
        <f t="shared" si="1"/>
        <v>9655</v>
      </c>
      <c r="H8" s="13">
        <f t="shared" si="1"/>
        <v>4380</v>
      </c>
      <c r="I8" s="13">
        <f t="shared" si="1"/>
        <v>5636</v>
      </c>
      <c r="J8" s="13">
        <f t="shared" si="1"/>
        <v>5619</v>
      </c>
      <c r="K8" s="13">
        <f t="shared" si="1"/>
        <v>11835</v>
      </c>
      <c r="L8" s="13">
        <f>SUM(B8:K8)</f>
        <v>99693</v>
      </c>
      <c r="M8"/>
    </row>
    <row r="9" spans="1:13" ht="17.25" customHeight="1">
      <c r="A9" s="14" t="s">
        <v>19</v>
      </c>
      <c r="B9" s="15">
        <v>5568</v>
      </c>
      <c r="C9" s="15">
        <v>6570</v>
      </c>
      <c r="D9" s="15">
        <v>19964</v>
      </c>
      <c r="E9" s="15">
        <v>15044</v>
      </c>
      <c r="F9" s="15">
        <v>15421</v>
      </c>
      <c r="G9" s="15">
        <v>9655</v>
      </c>
      <c r="H9" s="15">
        <v>4376</v>
      </c>
      <c r="I9" s="15">
        <v>5636</v>
      </c>
      <c r="J9" s="15">
        <v>5619</v>
      </c>
      <c r="K9" s="15">
        <v>11835</v>
      </c>
      <c r="L9" s="13">
        <f>SUM(B9:K9)</f>
        <v>99688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62479</v>
      </c>
      <c r="C11" s="15">
        <v>79064</v>
      </c>
      <c r="D11" s="15">
        <v>223495</v>
      </c>
      <c r="E11" s="15">
        <v>195606</v>
      </c>
      <c r="F11" s="15">
        <v>206582</v>
      </c>
      <c r="G11" s="15">
        <v>104283</v>
      </c>
      <c r="H11" s="15">
        <v>54940</v>
      </c>
      <c r="I11" s="15">
        <v>95400</v>
      </c>
      <c r="J11" s="15">
        <v>79682</v>
      </c>
      <c r="K11" s="15">
        <v>162263</v>
      </c>
      <c r="L11" s="13">
        <f>SUM(B11:K11)</f>
        <v>1263794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1.228507938323635</v>
      </c>
      <c r="C15" s="22">
        <v>1.447918900582807</v>
      </c>
      <c r="D15" s="22">
        <v>1.403910921636733</v>
      </c>
      <c r="E15" s="22">
        <v>1.294384888555742</v>
      </c>
      <c r="F15" s="22">
        <v>1.488625082579678</v>
      </c>
      <c r="G15" s="22">
        <v>1.448293856353511</v>
      </c>
      <c r="H15" s="22">
        <v>1.432378545101355</v>
      </c>
      <c r="I15" s="22">
        <v>1.374658568381761</v>
      </c>
      <c r="J15" s="22">
        <v>1.666377194564362</v>
      </c>
      <c r="K15" s="22">
        <v>1.257308307412184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497981.21</v>
      </c>
      <c r="C17" s="25">
        <f aca="true" t="shared" si="2" ref="C17:K17">C18+C19+C20+C21+C22+C23+C24</f>
        <v>393906.8</v>
      </c>
      <c r="D17" s="25">
        <f t="shared" si="2"/>
        <v>1301148.64</v>
      </c>
      <c r="E17" s="25">
        <f t="shared" si="2"/>
        <v>1042577.5399999999</v>
      </c>
      <c r="F17" s="25">
        <f t="shared" si="2"/>
        <v>1128981.65</v>
      </c>
      <c r="G17" s="25">
        <f t="shared" si="2"/>
        <v>622298.83</v>
      </c>
      <c r="H17" s="25">
        <f t="shared" si="2"/>
        <v>355330.49</v>
      </c>
      <c r="I17" s="25">
        <f t="shared" si="2"/>
        <v>470958.5299999999</v>
      </c>
      <c r="J17" s="25">
        <f t="shared" si="2"/>
        <v>524821.08</v>
      </c>
      <c r="K17" s="25">
        <f t="shared" si="2"/>
        <v>660373.5499999999</v>
      </c>
      <c r="L17" s="25">
        <f>L18+L19+L20+L21+L22+L23+L24</f>
        <v>6998378.32</v>
      </c>
      <c r="M17"/>
    </row>
    <row r="18" spans="1:13" ht="17.25" customHeight="1">
      <c r="A18" s="26" t="s">
        <v>24</v>
      </c>
      <c r="B18" s="33">
        <f aca="true" t="shared" si="3" ref="B18:K18">ROUND(B13*B7,2)</f>
        <v>403136.77</v>
      </c>
      <c r="C18" s="33">
        <f t="shared" si="3"/>
        <v>267392.17</v>
      </c>
      <c r="D18" s="33">
        <f t="shared" si="3"/>
        <v>905350.98</v>
      </c>
      <c r="E18" s="33">
        <f t="shared" si="3"/>
        <v>792191.46</v>
      </c>
      <c r="F18" s="33">
        <f t="shared" si="3"/>
        <v>739070.19</v>
      </c>
      <c r="G18" s="33">
        <f t="shared" si="3"/>
        <v>416807.99</v>
      </c>
      <c r="H18" s="33">
        <f t="shared" si="3"/>
        <v>239095.19</v>
      </c>
      <c r="I18" s="33">
        <f t="shared" si="3"/>
        <v>338238.22</v>
      </c>
      <c r="J18" s="33">
        <f t="shared" si="3"/>
        <v>307475.98</v>
      </c>
      <c r="K18" s="33">
        <f t="shared" si="3"/>
        <v>512370.41</v>
      </c>
      <c r="L18" s="33">
        <f aca="true" t="shared" si="4" ref="L18:L24">SUM(B18:K18)</f>
        <v>4921129.359999999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92119.95</v>
      </c>
      <c r="C19" s="33">
        <f t="shared" si="5"/>
        <v>119770.01</v>
      </c>
      <c r="D19" s="33">
        <f t="shared" si="5"/>
        <v>365681.15</v>
      </c>
      <c r="E19" s="33">
        <f t="shared" si="5"/>
        <v>233209.19</v>
      </c>
      <c r="F19" s="33">
        <f t="shared" si="5"/>
        <v>361128.23</v>
      </c>
      <c r="G19" s="33">
        <f t="shared" si="5"/>
        <v>186852.46</v>
      </c>
      <c r="H19" s="33">
        <f t="shared" si="5"/>
        <v>103379.63</v>
      </c>
      <c r="I19" s="33">
        <f t="shared" si="5"/>
        <v>126723.85</v>
      </c>
      <c r="J19" s="33">
        <f t="shared" si="5"/>
        <v>204894.98</v>
      </c>
      <c r="K19" s="33">
        <f t="shared" si="5"/>
        <v>131837.16</v>
      </c>
      <c r="L19" s="33">
        <f t="shared" si="4"/>
        <v>1925596.61</v>
      </c>
      <c r="M19"/>
    </row>
    <row r="20" spans="1:13" ht="17.25" customHeight="1">
      <c r="A20" s="27" t="s">
        <v>26</v>
      </c>
      <c r="B20" s="33">
        <v>1383.26</v>
      </c>
      <c r="C20" s="33">
        <v>5403.39</v>
      </c>
      <c r="D20" s="33">
        <v>27434.05</v>
      </c>
      <c r="E20" s="33">
        <v>19202.81</v>
      </c>
      <c r="F20" s="33">
        <v>27442</v>
      </c>
      <c r="G20" s="33">
        <v>18638.38</v>
      </c>
      <c r="H20" s="33">
        <v>11514.44</v>
      </c>
      <c r="I20" s="33">
        <v>4655.23</v>
      </c>
      <c r="J20" s="33">
        <v>9767.66</v>
      </c>
      <c r="K20" s="33">
        <v>13483.52</v>
      </c>
      <c r="L20" s="33">
        <f t="shared" si="4"/>
        <v>138924.74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-379.35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-379.35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200628.12</v>
      </c>
      <c r="C27" s="33">
        <f t="shared" si="6"/>
        <v>524974.0599999999</v>
      </c>
      <c r="D27" s="33">
        <f t="shared" si="6"/>
        <v>1768421.8</v>
      </c>
      <c r="E27" s="33">
        <f t="shared" si="6"/>
        <v>1446358.8800000001</v>
      </c>
      <c r="F27" s="33">
        <f t="shared" si="6"/>
        <v>1556909.5100000002</v>
      </c>
      <c r="G27" s="33">
        <f t="shared" si="6"/>
        <v>827858.9099999999</v>
      </c>
      <c r="H27" s="33">
        <f t="shared" si="6"/>
        <v>469852.49</v>
      </c>
      <c r="I27" s="33">
        <f t="shared" si="6"/>
        <v>634332.49</v>
      </c>
      <c r="J27" s="33">
        <f t="shared" si="6"/>
        <v>694881.4400000001</v>
      </c>
      <c r="K27" s="33">
        <f t="shared" si="6"/>
        <v>892211.5900000001</v>
      </c>
      <c r="L27" s="33">
        <f aca="true" t="shared" si="7" ref="L27:L34">SUM(B27:K27)</f>
        <v>9016429.290000003</v>
      </c>
      <c r="M27"/>
    </row>
    <row r="28" spans="1:13" ht="18.75" customHeight="1">
      <c r="A28" s="27" t="s">
        <v>30</v>
      </c>
      <c r="B28" s="33">
        <f>B29+B30+B31+B32</f>
        <v>-24499.2</v>
      </c>
      <c r="C28" s="33">
        <f aca="true" t="shared" si="8" ref="C28:K28">C29+C30+C31+C32</f>
        <v>-28908</v>
      </c>
      <c r="D28" s="33">
        <f t="shared" si="8"/>
        <v>-87841.6</v>
      </c>
      <c r="E28" s="33">
        <f t="shared" si="8"/>
        <v>-66193.6</v>
      </c>
      <c r="F28" s="33">
        <f t="shared" si="8"/>
        <v>-67852.4</v>
      </c>
      <c r="G28" s="33">
        <f t="shared" si="8"/>
        <v>-42482</v>
      </c>
      <c r="H28" s="33">
        <f t="shared" si="8"/>
        <v>-19254.4</v>
      </c>
      <c r="I28" s="33">
        <f t="shared" si="8"/>
        <v>-34870.44</v>
      </c>
      <c r="J28" s="33">
        <f t="shared" si="8"/>
        <v>-24723.6</v>
      </c>
      <c r="K28" s="33">
        <f t="shared" si="8"/>
        <v>-52074</v>
      </c>
      <c r="L28" s="33">
        <f t="shared" si="7"/>
        <v>-448699.24</v>
      </c>
      <c r="M28"/>
    </row>
    <row r="29" spans="1:13" s="36" customFormat="1" ht="18.75" customHeight="1">
      <c r="A29" s="34" t="s">
        <v>57</v>
      </c>
      <c r="B29" s="33">
        <f>-ROUND((B9)*$E$3,2)</f>
        <v>-24499.2</v>
      </c>
      <c r="C29" s="33">
        <f aca="true" t="shared" si="9" ref="C29:K29">-ROUND((C9)*$E$3,2)</f>
        <v>-28908</v>
      </c>
      <c r="D29" s="33">
        <f t="shared" si="9"/>
        <v>-87841.6</v>
      </c>
      <c r="E29" s="33">
        <f t="shared" si="9"/>
        <v>-66193.6</v>
      </c>
      <c r="F29" s="33">
        <f t="shared" si="9"/>
        <v>-67852.4</v>
      </c>
      <c r="G29" s="33">
        <f t="shared" si="9"/>
        <v>-42482</v>
      </c>
      <c r="H29" s="33">
        <f t="shared" si="9"/>
        <v>-19254.4</v>
      </c>
      <c r="I29" s="33">
        <f t="shared" si="9"/>
        <v>-24798.4</v>
      </c>
      <c r="J29" s="33">
        <f t="shared" si="9"/>
        <v>-24723.6</v>
      </c>
      <c r="K29" s="33">
        <f t="shared" si="9"/>
        <v>-52074</v>
      </c>
      <c r="L29" s="33">
        <f t="shared" si="7"/>
        <v>-438627.2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-219.64</v>
      </c>
      <c r="J31" s="17">
        <v>0</v>
      </c>
      <c r="K31" s="17">
        <v>0</v>
      </c>
      <c r="L31" s="33">
        <f t="shared" si="7"/>
        <v>-219.64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-9852.4</v>
      </c>
      <c r="J32" s="17">
        <v>0</v>
      </c>
      <c r="K32" s="17">
        <v>0</v>
      </c>
      <c r="L32" s="33">
        <f t="shared" si="7"/>
        <v>-9852.4</v>
      </c>
      <c r="M32"/>
    </row>
    <row r="33" spans="1:13" s="36" customFormat="1" ht="18.75" customHeight="1">
      <c r="A33" s="27" t="s">
        <v>34</v>
      </c>
      <c r="B33" s="38">
        <f>SUM(B34:B45)</f>
        <v>-84497.26000000001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-96895.77000000002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309624.58</v>
      </c>
      <c r="C46" s="33">
        <v>553882.0599999999</v>
      </c>
      <c r="D46" s="33">
        <v>1856263.4000000001</v>
      </c>
      <c r="E46" s="33">
        <v>1517113.03</v>
      </c>
      <c r="F46" s="33">
        <v>1624761.9100000001</v>
      </c>
      <c r="G46" s="33">
        <v>870340.9099999999</v>
      </c>
      <c r="H46" s="33">
        <v>496944.85</v>
      </c>
      <c r="I46" s="33">
        <v>669202.93</v>
      </c>
      <c r="J46" s="33">
        <v>719605.04</v>
      </c>
      <c r="K46" s="33">
        <v>944285.5900000001</v>
      </c>
      <c r="L46" s="42">
        <f>SUM(B46:K46)</f>
        <v>9562024.3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698609.3300000001</v>
      </c>
      <c r="C48" s="41">
        <f aca="true" t="shared" si="12" ref="C48:K48">IF(C17+C27+C40+C49&lt;0,0,C17+C27+C49)</f>
        <v>918880.8599999999</v>
      </c>
      <c r="D48" s="41">
        <f t="shared" si="12"/>
        <v>3069570.44</v>
      </c>
      <c r="E48" s="41">
        <f t="shared" si="12"/>
        <v>2488936.42</v>
      </c>
      <c r="F48" s="41">
        <f t="shared" si="12"/>
        <v>2685891.16</v>
      </c>
      <c r="G48" s="41">
        <f t="shared" si="12"/>
        <v>1450157.7399999998</v>
      </c>
      <c r="H48" s="41">
        <f t="shared" si="12"/>
        <v>825182.98</v>
      </c>
      <c r="I48" s="41">
        <f t="shared" si="12"/>
        <v>1105291.02</v>
      </c>
      <c r="J48" s="41">
        <f t="shared" si="12"/>
        <v>1219702.52</v>
      </c>
      <c r="K48" s="41">
        <f t="shared" si="12"/>
        <v>1552585.1400000001</v>
      </c>
      <c r="L48" s="42">
        <f>SUM(B48:K48)</f>
        <v>16014807.610000001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v>-12100.39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42">
        <f>SUM(B50:K50)</f>
        <v>-12100.39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698609.33</v>
      </c>
      <c r="C54" s="41">
        <f aca="true" t="shared" si="14" ref="C54:J54">SUM(C55:C66)</f>
        <v>918880.85</v>
      </c>
      <c r="D54" s="41">
        <f t="shared" si="14"/>
        <v>3069570.44</v>
      </c>
      <c r="E54" s="41">
        <f t="shared" si="14"/>
        <v>2488936.42</v>
      </c>
      <c r="F54" s="41">
        <f t="shared" si="14"/>
        <v>2685891.16</v>
      </c>
      <c r="G54" s="41">
        <f t="shared" si="14"/>
        <v>1450157.74</v>
      </c>
      <c r="H54" s="41">
        <f t="shared" si="14"/>
        <v>825182.98</v>
      </c>
      <c r="I54" s="41">
        <f>SUM(I55:I69)</f>
        <v>1105291.02</v>
      </c>
      <c r="J54" s="41">
        <f t="shared" si="14"/>
        <v>1219702.52</v>
      </c>
      <c r="K54" s="41">
        <f>SUM(K55:K68)</f>
        <v>1552585.1400000001</v>
      </c>
      <c r="L54" s="46">
        <f>SUM(B54:K54)</f>
        <v>16014807.6</v>
      </c>
      <c r="M54" s="40"/>
    </row>
    <row r="55" spans="1:13" ht="18.75" customHeight="1">
      <c r="A55" s="47" t="s">
        <v>50</v>
      </c>
      <c r="B55" s="48">
        <v>698609.33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698609.33</v>
      </c>
      <c r="M55" s="40"/>
    </row>
    <row r="56" spans="1:12" ht="18.75" customHeight="1">
      <c r="A56" s="47" t="s">
        <v>60</v>
      </c>
      <c r="B56" s="17">
        <v>0</v>
      </c>
      <c r="C56" s="48">
        <v>804359.45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804359.45</v>
      </c>
    </row>
    <row r="57" spans="1:12" ht="18.75" customHeight="1">
      <c r="A57" s="47" t="s">
        <v>61</v>
      </c>
      <c r="B57" s="17">
        <v>0</v>
      </c>
      <c r="C57" s="48">
        <v>114521.4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114521.4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3069570.44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3069570.44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2488936.42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2488936.42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2685891.16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2685891.16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1450157.74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1450157.74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825182.98</v>
      </c>
      <c r="I62" s="17">
        <v>0</v>
      </c>
      <c r="J62" s="17">
        <v>0</v>
      </c>
      <c r="K62" s="17">
        <v>0</v>
      </c>
      <c r="L62" s="46">
        <f t="shared" si="15"/>
        <v>825182.98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1219702.52</v>
      </c>
      <c r="K64" s="17">
        <v>0</v>
      </c>
      <c r="L64" s="46">
        <f t="shared" si="15"/>
        <v>1219702.52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745636.09</v>
      </c>
      <c r="L65" s="46">
        <f t="shared" si="15"/>
        <v>745636.09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686140.76</v>
      </c>
      <c r="L66" s="46">
        <f t="shared" si="15"/>
        <v>686140.76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120808.29</v>
      </c>
      <c r="L68" s="46">
        <f>SUM(B68:K68)</f>
        <v>120808.29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1105291.02</v>
      </c>
      <c r="J69" s="53">
        <v>0</v>
      </c>
      <c r="K69" s="53">
        <v>0</v>
      </c>
      <c r="L69" s="51">
        <f>SUM(B69:K69)</f>
        <v>1105291.02</v>
      </c>
    </row>
    <row r="70" spans="1:12" ht="18" customHeight="1">
      <c r="A70" s="6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2021-09-02T20:56:39Z</dcterms:modified>
  <cp:category/>
  <cp:version/>
  <cp:contentType/>
  <cp:contentStatus/>
</cp:coreProperties>
</file>