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<sst xmlns="http://schemas.openxmlformats.org/spreadsheetml/2006/main" count="79" uniqueCount="78">
  <si>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</si>
  <si>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</si>
  <si>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</si>
  <si>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</si>
  <si>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</si>
  <si>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</si>
  <si>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</si>
  <si>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</si>
  <si>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</si>
  <si>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</si>
  <si>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</si>
  <si>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</si>
  <si>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</si>
  <si>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</si>
  <si>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</si>
  <si>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</si>
  <si>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</si>
  <si>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</si>
  <si>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</si>
  <si>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</si>
  <si>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</si>
  <si>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</si>
  <si>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</si>
  <si>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</si>
  <si>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</si>
  <si>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</si>
  <si>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</si>
  <si>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</si>
  <si>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</si>
  <si>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</si>
  <si>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</si>
  <si>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</si>
  <si>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</si>
  <si>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</si>
  <si>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</si>
  <si>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</si>
  <si>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</si>
  <si>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</si>
  <si>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</si>
  <si>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</si>
  <si>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</si>
  <si>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</si>
  <si>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</si>
  <si>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</si>
  <si>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</si>
  <si>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</si>
  <si>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</si>
  <si>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</si>
  <si>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</si>
  <si>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</si>
  <si>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</si>
  <si>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</si>
  <si>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</si>
  <si>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</si>
  <si>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</si>
  <si>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</si>
  <si>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</si>
  <si>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</si>
  <si>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</si>
  <si>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</si>
  <si>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</si>
  <si>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</si>
  <si>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</si>
  <si>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</si>
  <si>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</si>
  <si>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</si>
  <si>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</si>
  <si>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</si>
  <si>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</si>
  <si>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</si>
  <si>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</si>
  <si>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</si>
  <si>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</si>
  <si>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</si>
  <si>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</si>
  <si>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</si>
  <si>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25/08/21 - VENCIMENTO 01/09/21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</si>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</sst>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69817</v>
      </c>
      <c r="C7" s="10">
        <f>C8+C11</f>
        <v>89064</v>
      </c>
      <c r="D7" s="10">
        <f aca="true" t="shared" si="0" ref="D7:K7">D8+D11</f>
        <v>251225</v>
      </c>
      <c r="E7" s="10">
        <f t="shared" si="0"/>
        <v>217714</v>
      </c>
      <c r="F7" s="10">
        <f t="shared" si="0"/>
        <v>229091</v>
      </c>
      <c r="G7" s="10">
        <f t="shared" si="0"/>
        <v>117478</v>
      </c>
      <c r="H7" s="10">
        <f t="shared" si="0"/>
        <v>60590</v>
      </c>
      <c r="I7" s="10">
        <f t="shared" si="0"/>
        <v>103082</v>
      </c>
      <c r="J7" s="10">
        <f t="shared" si="0"/>
        <v>88976</v>
      </c>
      <c r="K7" s="10">
        <f t="shared" si="0"/>
        <v>177079</v>
      </c>
      <c r="L7" s="10">
        <f>SUM(B7:K7)</f>
        <v>1404116</v>
      </c>
      <c r="M7" s="11"/>
    </row>
    <row r="8" spans="1:13" ht="17.25" customHeight="1">
      <c r="A8" s="12" t="s">
        <v>18</v>
      </c>
      <c r="B8" s="13">
        <f>B9+B10</f>
        <v>5670</v>
      </c>
      <c r="C8" s="13">
        <f aca="true" t="shared" si="1" ref="C8:K8">C9+C10</f>
        <v>6602</v>
      </c>
      <c r="D8" s="13">
        <f t="shared" si="1"/>
        <v>19516</v>
      </c>
      <c r="E8" s="13">
        <f t="shared" si="1"/>
        <v>14707</v>
      </c>
      <c r="F8" s="13">
        <f t="shared" si="1"/>
        <v>14693</v>
      </c>
      <c r="G8" s="13">
        <f t="shared" si="1"/>
        <v>9770</v>
      </c>
      <c r="H8" s="13">
        <f t="shared" si="1"/>
        <v>4409</v>
      </c>
      <c r="I8" s="13">
        <f t="shared" si="1"/>
        <v>5538</v>
      </c>
      <c r="J8" s="13">
        <f t="shared" si="1"/>
        <v>5866</v>
      </c>
      <c r="K8" s="13">
        <f t="shared" si="1"/>
        <v>11398</v>
      </c>
      <c r="L8" s="13">
        <f>SUM(B8:K8)</f>
        <v>98169</v>
      </c>
      <c r="M8"/>
    </row>
    <row r="9" spans="1:13" ht="17.25" customHeight="1">
      <c r="A9" s="14" t="s">
        <v>19</v>
      </c>
      <c r="B9" s="15">
        <v>5669</v>
      </c>
      <c r="C9" s="15">
        <v>6602</v>
      </c>
      <c r="D9" s="15">
        <v>19516</v>
      </c>
      <c r="E9" s="15">
        <v>14707</v>
      </c>
      <c r="F9" s="15">
        <v>14693</v>
      </c>
      <c r="G9" s="15">
        <v>9770</v>
      </c>
      <c r="H9" s="15">
        <v>4406</v>
      </c>
      <c r="I9" s="15">
        <v>5538</v>
      </c>
      <c r="J9" s="15">
        <v>5866</v>
      </c>
      <c r="K9" s="15">
        <v>11398</v>
      </c>
      <c r="L9" s="13">
        <f>SUM(B9:K9)</f>
        <v>98165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64147</v>
      </c>
      <c r="C11" s="15">
        <v>82462</v>
      </c>
      <c r="D11" s="15">
        <v>231709</v>
      </c>
      <c r="E11" s="15">
        <v>203007</v>
      </c>
      <c r="F11" s="15">
        <v>214398</v>
      </c>
      <c r="G11" s="15">
        <v>107708</v>
      </c>
      <c r="H11" s="15">
        <v>56181</v>
      </c>
      <c r="I11" s="15">
        <v>97544</v>
      </c>
      <c r="J11" s="15">
        <v>83110</v>
      </c>
      <c r="K11" s="15">
        <v>165681</v>
      </c>
      <c r="L11" s="13">
        <f>SUM(B11:K11)</f>
        <v>1305947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1.168959151091308</v>
      </c>
      <c r="C15" s="22">
        <v>1.365887773677173</v>
      </c>
      <c r="D15" s="22">
        <v>1.337350206599464</v>
      </c>
      <c r="E15" s="22">
        <v>1.237881021763349</v>
      </c>
      <c r="F15" s="22">
        <v>1.41426436745617</v>
      </c>
      <c r="G15" s="22">
        <v>1.382141662926361</v>
      </c>
      <c r="H15" s="22">
        <v>1.382634791345989</v>
      </c>
      <c r="I15" s="22">
        <v>1.327907392385283</v>
      </c>
      <c r="J15" s="22">
        <v>1.583071273023154</v>
      </c>
      <c r="K15" s="22">
        <v>1.216624945205344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486538.24999999994</v>
      </c>
      <c r="C17" s="25">
        <f aca="true" t="shared" si="2" ref="C17:K17">C18+C19+C20+C21+C22+C23+C24</f>
        <v>385853.06</v>
      </c>
      <c r="D17" s="25">
        <f t="shared" si="2"/>
        <v>1279297.7</v>
      </c>
      <c r="E17" s="25">
        <f t="shared" si="2"/>
        <v>1031578.8099999999</v>
      </c>
      <c r="F17" s="25">
        <f t="shared" si="2"/>
        <v>1107716.06</v>
      </c>
      <c r="G17" s="25">
        <f t="shared" si="2"/>
        <v>612773.88</v>
      </c>
      <c r="H17" s="25">
        <f t="shared" si="2"/>
        <v>350555.5399999999</v>
      </c>
      <c r="I17" s="25">
        <f t="shared" si="2"/>
        <v>464033.02999999997</v>
      </c>
      <c r="J17" s="25">
        <f t="shared" si="2"/>
        <v>520260.44</v>
      </c>
      <c r="K17" s="25">
        <f t="shared" si="2"/>
        <v>649911.2199999999</v>
      </c>
      <c r="L17" s="25">
        <f>L18+L19+L20+L21+L22+L23+L24</f>
        <v>6888517.989999999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413616.85</v>
      </c>
      <c r="C18" s="33">
        <f t="shared" si="3"/>
        <v>278102.34</v>
      </c>
      <c r="D18" s="33">
        <f t="shared" si="3"/>
        <v>934230.41</v>
      </c>
      <c r="E18" s="33">
        <f t="shared" si="3"/>
        <v>818757.04</v>
      </c>
      <c r="F18" s="33">
        <f t="shared" si="3"/>
        <v>762666.85</v>
      </c>
      <c r="G18" s="33">
        <f t="shared" si="3"/>
        <v>429758.02</v>
      </c>
      <c r="H18" s="33">
        <f t="shared" si="3"/>
        <v>244214.05</v>
      </c>
      <c r="I18" s="33">
        <f t="shared" si="3"/>
        <v>345087.61</v>
      </c>
      <c r="J18" s="33">
        <f t="shared" si="3"/>
        <v>320722.89</v>
      </c>
      <c r="K18" s="33">
        <f t="shared" si="3"/>
        <v>521143.5</v>
      </c>
      <c r="L18" s="33">
        <f aca="true" t="shared" si="4" ref="L18:L24">SUM(B18:K18)</f>
        <v>5068299.56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69884.35</v>
      </c>
      <c r="C19" s="33">
        <f t="shared" si="5"/>
        <v>101754.25</v>
      </c>
      <c r="D19" s="33">
        <f t="shared" si="5"/>
        <v>315162.82</v>
      </c>
      <c r="E19" s="33">
        <f t="shared" si="5"/>
        <v>194766.76</v>
      </c>
      <c r="F19" s="33">
        <f t="shared" si="5"/>
        <v>315945.7</v>
      </c>
      <c r="G19" s="33">
        <f t="shared" si="5"/>
        <v>164228.44</v>
      </c>
      <c r="H19" s="33">
        <f t="shared" si="5"/>
        <v>93444.79</v>
      </c>
      <c r="I19" s="33">
        <f t="shared" si="5"/>
        <v>113156.78</v>
      </c>
      <c r="J19" s="33">
        <f t="shared" si="5"/>
        <v>187004.3</v>
      </c>
      <c r="K19" s="33">
        <f t="shared" si="5"/>
        <v>112892.68</v>
      </c>
      <c r="L19" s="33">
        <f t="shared" si="4"/>
        <v>1668240.87</v>
      </c>
      <c r="M19"/>
    </row>
    <row r="20" spans="1:13" ht="17.25" customHeight="1">
      <c r="A20" s="27" t="s">
        <v>26</v>
      </c>
      <c r="B20" s="33">
        <v>1695.82</v>
      </c>
      <c r="C20" s="33">
        <v>4655.24</v>
      </c>
      <c r="D20" s="33">
        <v>27222.01</v>
      </c>
      <c r="E20" s="33">
        <v>19701.58</v>
      </c>
      <c r="F20" s="33">
        <v>27762.28</v>
      </c>
      <c r="G20" s="33">
        <v>18787.42</v>
      </c>
      <c r="H20" s="33">
        <v>11555.47</v>
      </c>
      <c r="I20" s="33">
        <v>4447.41</v>
      </c>
      <c r="J20" s="33">
        <v>9850.79</v>
      </c>
      <c r="K20" s="33">
        <v>13192.58</v>
      </c>
      <c r="L20" s="33">
        <f t="shared" si="4"/>
        <v>138870.59999999998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-109440.86000000002</v>
      </c>
      <c r="C27" s="33">
        <f t="shared" si="6"/>
        <v>-29048.8</v>
      </c>
      <c r="D27" s="33">
        <f t="shared" si="6"/>
        <v>-85870.4</v>
      </c>
      <c r="E27" s="33">
        <f t="shared" si="6"/>
        <v>-69271.35</v>
      </c>
      <c r="F27" s="33">
        <f t="shared" si="6"/>
        <v>-64649.2</v>
      </c>
      <c r="G27" s="33">
        <f t="shared" si="6"/>
        <v>-42988</v>
      </c>
      <c r="H27" s="33">
        <f t="shared" si="6"/>
        <v>-27224.36</v>
      </c>
      <c r="I27" s="33">
        <f t="shared" si="6"/>
        <v>-32948.22</v>
      </c>
      <c r="J27" s="33">
        <f t="shared" si="6"/>
        <v>-25810.4</v>
      </c>
      <c r="K27" s="33">
        <f t="shared" si="6"/>
        <v>-50151.2</v>
      </c>
      <c r="L27" s="33">
        <f aca="true" t="shared" si="7" ref="L27:L34">SUM(B27:K27)</f>
        <v>-537402.79</v>
      </c>
      <c r="M27"/>
    </row>
    <row r="28" spans="1:13" ht="18.75" customHeight="1">
      <c r="A28" s="27" t="s">
        <v>30</v>
      </c>
      <c r="B28" s="33">
        <f>B29+B30+B31+B32</f>
        <v>-24943.6</v>
      </c>
      <c r="C28" s="33">
        <f aca="true" t="shared" si="8" ref="C28:K28">C29+C30+C31+C32</f>
        <v>-29048.8</v>
      </c>
      <c r="D28" s="33">
        <f t="shared" si="8"/>
        <v>-85870.4</v>
      </c>
      <c r="E28" s="33">
        <f t="shared" si="8"/>
        <v>-64710.8</v>
      </c>
      <c r="F28" s="33">
        <f t="shared" si="8"/>
        <v>-64649.2</v>
      </c>
      <c r="G28" s="33">
        <f t="shared" si="8"/>
        <v>-42988</v>
      </c>
      <c r="H28" s="33">
        <f t="shared" si="8"/>
        <v>-19386.4</v>
      </c>
      <c r="I28" s="33">
        <f t="shared" si="8"/>
        <v>-32948.22</v>
      </c>
      <c r="J28" s="33">
        <f t="shared" si="8"/>
        <v>-25810.4</v>
      </c>
      <c r="K28" s="33">
        <f t="shared" si="8"/>
        <v>-50151.2</v>
      </c>
      <c r="L28" s="33">
        <f t="shared" si="7"/>
        <v>-440507.0200000001</v>
      </c>
      <c r="M28"/>
    </row>
    <row r="29" spans="1:13" s="36" customFormat="1" ht="18.75" customHeight="1">
      <c r="A29" s="34" t="s">
        <v>58</v>
      </c>
      <c r="B29" s="33">
        <f>-ROUND((B9)*$E$3,2)</f>
        <v>-24943.6</v>
      </c>
      <c r="C29" s="33">
        <f aca="true" t="shared" si="9" ref="C29:K29">-ROUND((C9)*$E$3,2)</f>
        <v>-29048.8</v>
      </c>
      <c r="D29" s="33">
        <f t="shared" si="9"/>
        <v>-85870.4</v>
      </c>
      <c r="E29" s="33">
        <f t="shared" si="9"/>
        <v>-64710.8</v>
      </c>
      <c r="F29" s="33">
        <f t="shared" si="9"/>
        <v>-64649.2</v>
      </c>
      <c r="G29" s="33">
        <f t="shared" si="9"/>
        <v>-42988</v>
      </c>
      <c r="H29" s="33">
        <f t="shared" si="9"/>
        <v>-19386.4</v>
      </c>
      <c r="I29" s="33">
        <f t="shared" si="9"/>
        <v>-24367.2</v>
      </c>
      <c r="J29" s="33">
        <f t="shared" si="9"/>
        <v>-25810.4</v>
      </c>
      <c r="K29" s="33">
        <f t="shared" si="9"/>
        <v>-50151.2</v>
      </c>
      <c r="L29" s="33">
        <f t="shared" si="7"/>
        <v>-431926.00000000006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-185.85</v>
      </c>
      <c r="J31" s="17">
        <v>0</v>
      </c>
      <c r="K31" s="17">
        <v>0</v>
      </c>
      <c r="L31" s="33">
        <f t="shared" si="7"/>
        <v>-185.85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-8395.17</v>
      </c>
      <c r="J32" s="17">
        <v>0</v>
      </c>
      <c r="K32" s="17">
        <v>0</v>
      </c>
      <c r="L32" s="33">
        <f t="shared" si="7"/>
        <v>-8395.17</v>
      </c>
      <c r="M32"/>
    </row>
    <row r="33" spans="1:13" s="36" customFormat="1" ht="18.75" customHeight="1">
      <c r="A33" s="27" t="s">
        <v>34</v>
      </c>
      <c r="B33" s="38">
        <f>SUM(B34:B45)</f>
        <v>-84497.26000000001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-96895.77000000002</v>
      </c>
      <c r="M33"/>
    </row>
    <row r="34" spans="1:13" ht="18.75" customHeight="1">
      <c r="A34" s="37" t="s">
        <v>35</v>
      </c>
      <c r="B34" s="38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377097.3899999999</v>
      </c>
      <c r="C48" s="41">
        <f aca="true" t="shared" si="12" ref="C48:K48">IF(C17+C27+C40+C49&lt;0,0,C17+C27+C49)</f>
        <v>356804.26</v>
      </c>
      <c r="D48" s="41">
        <f t="shared" si="12"/>
        <v>1193427.3</v>
      </c>
      <c r="E48" s="41">
        <f t="shared" si="12"/>
        <v>962307.46</v>
      </c>
      <c r="F48" s="41">
        <f t="shared" si="12"/>
        <v>1043066.8600000001</v>
      </c>
      <c r="G48" s="41">
        <f t="shared" si="12"/>
        <v>569785.88</v>
      </c>
      <c r="H48" s="41">
        <f t="shared" si="12"/>
        <v>323331.17999999993</v>
      </c>
      <c r="I48" s="41">
        <f t="shared" si="12"/>
        <v>431084.80999999994</v>
      </c>
      <c r="J48" s="41">
        <f t="shared" si="12"/>
        <v>494450.04</v>
      </c>
      <c r="K48" s="41">
        <f t="shared" si="12"/>
        <v>599760.0199999999</v>
      </c>
      <c r="L48" s="42">
        <f>SUM(B48:K48)</f>
        <v>6351115.199999999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377097.4</v>
      </c>
      <c r="C54" s="41">
        <f aca="true" t="shared" si="14" ref="C54:J54">SUM(C55:C66)</f>
        <v>356804.26</v>
      </c>
      <c r="D54" s="41">
        <f t="shared" si="14"/>
        <v>1193427.3</v>
      </c>
      <c r="E54" s="41">
        <f t="shared" si="14"/>
        <v>962307.47</v>
      </c>
      <c r="F54" s="41">
        <f t="shared" si="14"/>
        <v>1043066.86</v>
      </c>
      <c r="G54" s="41">
        <f t="shared" si="14"/>
        <v>569785.88</v>
      </c>
      <c r="H54" s="41">
        <f t="shared" si="14"/>
        <v>323331.19</v>
      </c>
      <c r="I54" s="41">
        <f>SUM(I55:I69)</f>
        <v>431084.81</v>
      </c>
      <c r="J54" s="41">
        <f t="shared" si="14"/>
        <v>494450.04</v>
      </c>
      <c r="K54" s="41">
        <f>SUM(K55:K68)</f>
        <v>599760.02</v>
      </c>
      <c r="L54" s="46">
        <f>SUM(B54:K54)</f>
        <v>6351115.23</v>
      </c>
      <c r="M54" s="40"/>
    </row>
    <row r="55" spans="1:13" ht="18.75" customHeight="1">
      <c r="A55" s="47" t="s">
        <v>51</v>
      </c>
      <c r="B55" s="48">
        <v>377097.4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377097.4</v>
      </c>
      <c r="M55" s="40"/>
    </row>
    <row r="56" spans="1:12" ht="18.75" customHeight="1">
      <c r="A56" s="47" t="s">
        <v>61</v>
      </c>
      <c r="B56" s="17">
        <v>0</v>
      </c>
      <c r="C56" s="48">
        <v>311739.88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311739.88</v>
      </c>
    </row>
    <row r="57" spans="1:12" ht="18.75" customHeight="1">
      <c r="A57" s="47" t="s">
        <v>62</v>
      </c>
      <c r="B57" s="17">
        <v>0</v>
      </c>
      <c r="C57" s="48">
        <v>45064.38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45064.38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1193427.3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1193427.3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962307.47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962307.47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1043066.86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1043066.86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569785.88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569785.88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323331.19</v>
      </c>
      <c r="I62" s="17">
        <v>0</v>
      </c>
      <c r="J62" s="17">
        <v>0</v>
      </c>
      <c r="K62" s="17">
        <v>0</v>
      </c>
      <c r="L62" s="46">
        <f t="shared" si="15"/>
        <v>323331.19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494450.04</v>
      </c>
      <c r="K64" s="17">
        <v>0</v>
      </c>
      <c r="L64" s="46">
        <f t="shared" si="15"/>
        <v>494450.04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334066.33</v>
      </c>
      <c r="L65" s="46">
        <f t="shared" si="15"/>
        <v>334066.33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265693.69</v>
      </c>
      <c r="L66" s="46">
        <f t="shared" si="15"/>
        <v>265693.69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431084.81</v>
      </c>
      <c r="J69" s="53">
        <v>0</v>
      </c>
      <c r="K69" s="53">
        <v>0</v>
      </c>
      <c r="L69" s="51">
        <f>SUM(B69:K69)</f>
        <v>431084.81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2021-08-31T18:12:10Z</dcterms:modified>
  <cp:category/>
  <cp:version/>
  <cp:contentType/>
  <cp:contentStatus/>
</cp:coreProperties>
</file>