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externalReferences>
    <externalReference r:id="rId4"/>
  </externalReference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<sst xmlns="http://schemas.openxmlformats.org/spreadsheetml/2006/main" count="80" uniqueCount="79">
  <si>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</si>
  <si>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</si>
  <si>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</si>
  <si>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</si>
  <si>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</si>
  <si>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</si>
  <si>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</si>
  <si>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</si>
  <si>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</si>
  <si>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</si>
  <si>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</si>
  <si>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</si>
  <si>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</si>
  <si>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</si>
  <si>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</si>
  <si>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</si>
  <si>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</si>
  <si>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</si>
  <si>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</si>
  <si>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</si>
  <si>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</si>
  <si>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</si>
  <si>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</si>
  <si>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</si>
  <si>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</si>
  <si>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</si>
  <si>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</si>
  <si>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</si>
  <si>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</si>
  <si>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</si>
  <si>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</si>
  <si>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</si>
  <si>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</si>
  <si>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</si>
  <si>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</si>
  <si>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</si>
  <si>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</si>
  <si>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</si>
  <si>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</si>
  <si>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</si>
  <si>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</si>
  <si>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</si>
  <si>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</si>
  <si>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</si>
  <si>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</si>
  <si>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</si>
  <si>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</si>
  <si>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</si>
  <si>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</si>
  <si>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</si>
  <si>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</si>
  <si>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</si>
  <si>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</si>
  <si>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</si>
  <si>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</si>
  <si>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</si>
  <si>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</si>
  <si>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</si>
  <si>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</si>
  <si>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</si>
  <si>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</si>
  <si>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</si>
  <si>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</si>
  <si>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</si>
  <si>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</si>
  <si>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</si>
  <si>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</si>
  <si>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</si>
  <si>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</si>
  <si>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</si>
  <si>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</si>
  <si>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</si>
  <si>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</si>
  <si>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</si>
  <si>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24/08/21 - VENCIMENTO 31/08/21</t>
  </si>
  <si>
    <t>7.15. Consórcio KBPX</t>
  </si>
  <si>
    <t>5.3. Revisão de Remuneração pelo Transporte Coletivo ¹</t>
  </si>
  <si>
    <t>¹ Rede da madrugada e Arla 32 de jul.</t>
  </si>
  <si>
    <t>5.2.12. Indenização Veículo Frota Pública Atende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</si>
</sst>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Apura&#231;&#227;o\REMUNERA&#199;&#195;O%2001%20A%203108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X"/>
      <sheetName val="1ºRev Fator de Transição MAR 20"/>
      <sheetName val="Plan2"/>
      <sheetName val="FLUXO AP"/>
      <sheetName val="TCO 0108"/>
      <sheetName val="TCO 0208"/>
      <sheetName val="TCO 0308"/>
      <sheetName val="TCO 0408"/>
      <sheetName val="TCO 0508"/>
      <sheetName val="TCO 0608"/>
      <sheetName val="TCO 0708"/>
      <sheetName val="TCO 0808"/>
      <sheetName val="TCO 0908"/>
      <sheetName val="TCO 1008"/>
      <sheetName val="TCO 1108"/>
      <sheetName val="TCO 1208"/>
      <sheetName val="TCO 1308"/>
      <sheetName val="TCO 1408"/>
      <sheetName val="TCO 1508"/>
      <sheetName val="TCO 1608"/>
      <sheetName val="TCO 1708"/>
      <sheetName val="TCO 1808"/>
      <sheetName val="TCO 1908"/>
      <sheetName val="TCO 2008"/>
      <sheetName val="TCO 2108"/>
      <sheetName val="TCO 2208"/>
      <sheetName val="TCO 2308"/>
      <sheetName val="TCO 2408"/>
      <sheetName val="TCO 1208 (2)"/>
      <sheetName val="SPTRANS VEIC INSTAL 3108"/>
      <sheetName val="SPTRANS VEIC INSTAL 010119"/>
      <sheetName val="SPTRANS VEIC INSTAL 011218"/>
      <sheetName val="SPTRANS VEIC INSTAL 310119"/>
      <sheetName val="SPTRANS VEIC INSTAL 261118"/>
      <sheetName val="SPTRANS VEIC INSTAL 300918"/>
      <sheetName val="SPTRANS VEIC INSTAL 3107"/>
      <sheetName val="SPTRANS VEIC INSTAL 2507"/>
      <sheetName val="SPTRANS VEIC INSTAL 0105"/>
      <sheetName val="SPTRANS VEIC INSTAL 0106"/>
      <sheetName val="SPTRANS VEIC INSTAL 3006"/>
      <sheetName val="SPTRANS VEIC INSTAL 0109 ant"/>
      <sheetName val="SPTRANS VEIC INSTAL 0806"/>
      <sheetName val="SPTRANS VEIC INSTAL 080715"/>
      <sheetName val="SPTRANS VEIC INSTAL 0101"/>
      <sheetName val="AVL MAIO"/>
      <sheetName val="HÍBRIDOS"/>
      <sheetName val="tarifa"/>
      <sheetName val="tarifa mai 14 REV 2"/>
      <sheetName val="tarifa mai 14"/>
      <sheetName val="Plan1"/>
      <sheetName val="ACERTO HÍBR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69151</v>
      </c>
      <c r="C7" s="10">
        <f>C8+C11</f>
        <v>86228</v>
      </c>
      <c r="D7" s="10">
        <f aca="true" t="shared" si="0" ref="D7:K7">D8+D11</f>
        <v>246643</v>
      </c>
      <c r="E7" s="10">
        <f t="shared" si="0"/>
        <v>226567</v>
      </c>
      <c r="F7" s="10">
        <f t="shared" si="0"/>
        <v>223972</v>
      </c>
      <c r="G7" s="10">
        <f t="shared" si="0"/>
        <v>116519</v>
      </c>
      <c r="H7" s="10">
        <f t="shared" si="0"/>
        <v>59971</v>
      </c>
      <c r="I7" s="10">
        <f t="shared" si="0"/>
        <v>100333</v>
      </c>
      <c r="J7" s="10">
        <f t="shared" si="0"/>
        <v>87263</v>
      </c>
      <c r="K7" s="10">
        <f t="shared" si="0"/>
        <v>174091</v>
      </c>
      <c r="L7" s="10">
        <f>SUM(B7:K7)</f>
        <v>1390738</v>
      </c>
      <c r="M7" s="11"/>
    </row>
    <row r="8" spans="1:13" ht="17.25" customHeight="1">
      <c r="A8" s="12" t="s">
        <v>18</v>
      </c>
      <c r="B8" s="13">
        <f>B9+B10</f>
        <v>5670</v>
      </c>
      <c r="C8" s="13">
        <f aca="true" t="shared" si="1" ref="C8:K8">C9+C10</f>
        <v>6482</v>
      </c>
      <c r="D8" s="13">
        <f t="shared" si="1"/>
        <v>19519</v>
      </c>
      <c r="E8" s="13">
        <f t="shared" si="1"/>
        <v>16729</v>
      </c>
      <c r="F8" s="13">
        <f t="shared" si="1"/>
        <v>14688</v>
      </c>
      <c r="G8" s="13">
        <f t="shared" si="1"/>
        <v>9477</v>
      </c>
      <c r="H8" s="13">
        <f t="shared" si="1"/>
        <v>4281</v>
      </c>
      <c r="I8" s="13">
        <f t="shared" si="1"/>
        <v>5491</v>
      </c>
      <c r="J8" s="13">
        <f t="shared" si="1"/>
        <v>5619</v>
      </c>
      <c r="K8" s="13">
        <f t="shared" si="1"/>
        <v>11103</v>
      </c>
      <c r="L8" s="13">
        <f>SUM(B8:K8)</f>
        <v>99059</v>
      </c>
      <c r="M8"/>
    </row>
    <row r="9" spans="1:13" ht="17.25" customHeight="1">
      <c r="A9" s="14" t="s">
        <v>19</v>
      </c>
      <c r="B9" s="15">
        <v>5668</v>
      </c>
      <c r="C9" s="15">
        <v>6482</v>
      </c>
      <c r="D9" s="15">
        <v>19519</v>
      </c>
      <c r="E9" s="15">
        <v>16729</v>
      </c>
      <c r="F9" s="15">
        <v>14688</v>
      </c>
      <c r="G9" s="15">
        <v>9477</v>
      </c>
      <c r="H9" s="15">
        <v>4280</v>
      </c>
      <c r="I9" s="15">
        <v>5491</v>
      </c>
      <c r="J9" s="15">
        <v>5619</v>
      </c>
      <c r="K9" s="15">
        <v>11103</v>
      </c>
      <c r="L9" s="13">
        <f>SUM(B9:K9)</f>
        <v>99056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63481</v>
      </c>
      <c r="C11" s="15">
        <v>79746</v>
      </c>
      <c r="D11" s="15">
        <v>227124</v>
      </c>
      <c r="E11" s="15">
        <v>209838</v>
      </c>
      <c r="F11" s="15">
        <v>209284</v>
      </c>
      <c r="G11" s="15">
        <v>107042</v>
      </c>
      <c r="H11" s="15">
        <v>55690</v>
      </c>
      <c r="I11" s="15">
        <v>94842</v>
      </c>
      <c r="J11" s="15">
        <v>81644</v>
      </c>
      <c r="K11" s="15">
        <v>162988</v>
      </c>
      <c r="L11" s="13">
        <f>SUM(B11:K11)</f>
        <v>1291679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1.178269599513045</v>
      </c>
      <c r="C15" s="22">
        <v>1.403691473791294</v>
      </c>
      <c r="D15" s="22">
        <v>1.360787189045946</v>
      </c>
      <c r="E15" s="22">
        <v>1.17239064138575</v>
      </c>
      <c r="F15" s="22">
        <v>1.441173507196557</v>
      </c>
      <c r="G15" s="22">
        <v>1.397135589153613</v>
      </c>
      <c r="H15" s="22">
        <v>1.394880046445068</v>
      </c>
      <c r="I15" s="22">
        <v>1.357949932822905</v>
      </c>
      <c r="J15" s="22">
        <v>1.61712360493778</v>
      </c>
      <c r="K15" s="22">
        <v>1.237213947974095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73</v>
      </c>
      <c r="B17" s="25">
        <f>B18+B19+B20+B21+B22+B23+B24</f>
        <v>485447.64</v>
      </c>
      <c r="C17" s="25">
        <f aca="true" t="shared" si="2" ref="C17:K17">C18+C19+C20+C21+C22+C23+C24</f>
        <v>384227.04</v>
      </c>
      <c r="D17" s="25">
        <f t="shared" si="2"/>
        <v>1278222.91</v>
      </c>
      <c r="E17" s="25">
        <f t="shared" si="2"/>
        <v>1015189.75</v>
      </c>
      <c r="F17" s="25">
        <f t="shared" si="2"/>
        <v>1103599.86</v>
      </c>
      <c r="G17" s="25">
        <f t="shared" si="2"/>
        <v>614416.55</v>
      </c>
      <c r="H17" s="25">
        <f t="shared" si="2"/>
        <v>350107.42999999993</v>
      </c>
      <c r="I17" s="25">
        <f t="shared" si="2"/>
        <v>461820.22000000003</v>
      </c>
      <c r="J17" s="25">
        <f t="shared" si="2"/>
        <v>520988.77</v>
      </c>
      <c r="K17" s="25">
        <f t="shared" si="2"/>
        <v>649470.4099999999</v>
      </c>
      <c r="L17" s="25">
        <f>L18+L19+L20+L21+L22+L23+L24</f>
        <v>6863490.58</v>
      </c>
      <c r="M17"/>
    </row>
    <row r="18" spans="1:13" ht="17.25" customHeight="1">
      <c r="A18" s="26" t="s">
        <v>24</v>
      </c>
      <c r="B18" s="33">
        <f aca="true" t="shared" si="3" ref="B18:K18">ROUND(B13*B7,2)</f>
        <v>409671.27</v>
      </c>
      <c r="C18" s="33">
        <f t="shared" si="3"/>
        <v>269246.93</v>
      </c>
      <c r="D18" s="33">
        <f t="shared" si="3"/>
        <v>917191.32</v>
      </c>
      <c r="E18" s="33">
        <f t="shared" si="3"/>
        <v>852050.52</v>
      </c>
      <c r="F18" s="33">
        <f t="shared" si="3"/>
        <v>745625.19</v>
      </c>
      <c r="G18" s="33">
        <f t="shared" si="3"/>
        <v>426249.81</v>
      </c>
      <c r="H18" s="33">
        <f t="shared" si="3"/>
        <v>241719.11</v>
      </c>
      <c r="I18" s="33">
        <f t="shared" si="3"/>
        <v>335884.78</v>
      </c>
      <c r="J18" s="33">
        <f t="shared" si="3"/>
        <v>314548.21</v>
      </c>
      <c r="K18" s="33">
        <f t="shared" si="3"/>
        <v>512349.81</v>
      </c>
      <c r="L18" s="33">
        <f aca="true" t="shared" si="4" ref="L18:L24">SUM(B18:K18)</f>
        <v>5024536.949999999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73031.93</v>
      </c>
      <c r="C19" s="33">
        <f t="shared" si="5"/>
        <v>108692.69</v>
      </c>
      <c r="D19" s="33">
        <f t="shared" si="5"/>
        <v>330910.88</v>
      </c>
      <c r="E19" s="33">
        <f t="shared" si="5"/>
        <v>146885.54</v>
      </c>
      <c r="F19" s="33">
        <f t="shared" si="5"/>
        <v>328950.08</v>
      </c>
      <c r="G19" s="33">
        <f t="shared" si="5"/>
        <v>169278.97</v>
      </c>
      <c r="H19" s="33">
        <f t="shared" si="5"/>
        <v>95450.05</v>
      </c>
      <c r="I19" s="33">
        <f t="shared" si="5"/>
        <v>120229.93</v>
      </c>
      <c r="J19" s="33">
        <f t="shared" si="5"/>
        <v>194115.13</v>
      </c>
      <c r="K19" s="33">
        <f t="shared" si="5"/>
        <v>121536.52</v>
      </c>
      <c r="L19" s="33">
        <f t="shared" si="4"/>
        <v>1689081.7200000002</v>
      </c>
      <c r="M19"/>
    </row>
    <row r="20" spans="1:13" ht="17.25" customHeight="1">
      <c r="A20" s="27" t="s">
        <v>26</v>
      </c>
      <c r="B20" s="33">
        <v>1403.21</v>
      </c>
      <c r="C20" s="33">
        <v>4946.19</v>
      </c>
      <c r="D20" s="33">
        <v>27438.25</v>
      </c>
      <c r="E20" s="33">
        <v>18911.86</v>
      </c>
      <c r="F20" s="33">
        <v>27683.36</v>
      </c>
      <c r="G20" s="33">
        <v>18887.77</v>
      </c>
      <c r="H20" s="33">
        <v>11597.04</v>
      </c>
      <c r="I20" s="33">
        <v>4364.28</v>
      </c>
      <c r="J20" s="33">
        <v>9642.97</v>
      </c>
      <c r="K20" s="33">
        <v>12901.62</v>
      </c>
      <c r="L20" s="33">
        <f t="shared" si="4"/>
        <v>137776.55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71</v>
      </c>
      <c r="B23" s="33">
        <v>0</v>
      </c>
      <c r="C23" s="33">
        <v>0</v>
      </c>
      <c r="D23" s="33">
        <v>0</v>
      </c>
      <c r="E23" s="33">
        <v>-1011.6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-1011.6</v>
      </c>
      <c r="M23"/>
    </row>
    <row r="24" spans="1:13" ht="17.25" customHeight="1">
      <c r="A24" s="27" t="s">
        <v>72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-56923.560000000005</v>
      </c>
      <c r="C27" s="33">
        <f t="shared" si="6"/>
        <v>86798.44</v>
      </c>
      <c r="D27" s="33">
        <f t="shared" si="6"/>
        <v>264176.39999999997</v>
      </c>
      <c r="E27" s="33">
        <f t="shared" si="6"/>
        <v>174663.7</v>
      </c>
      <c r="F27" s="33">
        <f t="shared" si="6"/>
        <v>66398.64</v>
      </c>
      <c r="G27" s="33">
        <f t="shared" si="6"/>
        <v>104517.62999999999</v>
      </c>
      <c r="H27" s="33">
        <f t="shared" si="6"/>
        <v>6697.709999999999</v>
      </c>
      <c r="I27" s="33">
        <f t="shared" si="6"/>
        <v>-19537.840000000004</v>
      </c>
      <c r="J27" s="33">
        <f t="shared" si="6"/>
        <v>106762.47</v>
      </c>
      <c r="K27" s="33">
        <f t="shared" si="6"/>
        <v>226595.65999999997</v>
      </c>
      <c r="L27" s="33">
        <f aca="true" t="shared" si="7" ref="L27:L34">SUM(B27:K27)</f>
        <v>960149.25</v>
      </c>
      <c r="M27"/>
    </row>
    <row r="28" spans="1:13" ht="18.75" customHeight="1">
      <c r="A28" s="27" t="s">
        <v>30</v>
      </c>
      <c r="B28" s="33">
        <f>B29+B30+B31+B32</f>
        <v>-24939.2</v>
      </c>
      <c r="C28" s="33">
        <f aca="true" t="shared" si="8" ref="C28:K28">C29+C30+C31+C32</f>
        <v>-28520.8</v>
      </c>
      <c r="D28" s="33">
        <f t="shared" si="8"/>
        <v>-85883.6</v>
      </c>
      <c r="E28" s="33">
        <f t="shared" si="8"/>
        <v>-73607.6</v>
      </c>
      <c r="F28" s="33">
        <f t="shared" si="8"/>
        <v>-64627.2</v>
      </c>
      <c r="G28" s="33">
        <f t="shared" si="8"/>
        <v>-41698.8</v>
      </c>
      <c r="H28" s="33">
        <f t="shared" si="8"/>
        <v>-18832</v>
      </c>
      <c r="I28" s="33">
        <f t="shared" si="8"/>
        <v>-42644.740000000005</v>
      </c>
      <c r="J28" s="33">
        <f t="shared" si="8"/>
        <v>-24723.6</v>
      </c>
      <c r="K28" s="33">
        <f t="shared" si="8"/>
        <v>-48853.2</v>
      </c>
      <c r="L28" s="33">
        <f t="shared" si="7"/>
        <v>-454330.74</v>
      </c>
      <c r="M28"/>
    </row>
    <row r="29" spans="1:13" s="36" customFormat="1" ht="18.75" customHeight="1">
      <c r="A29" s="34" t="s">
        <v>56</v>
      </c>
      <c r="B29" s="33">
        <f>-ROUND((B9)*$E$3,2)</f>
        <v>-24939.2</v>
      </c>
      <c r="C29" s="33">
        <f aca="true" t="shared" si="9" ref="C29:K29">-ROUND((C9)*$E$3,2)</f>
        <v>-28520.8</v>
      </c>
      <c r="D29" s="33">
        <f t="shared" si="9"/>
        <v>-85883.6</v>
      </c>
      <c r="E29" s="33">
        <f t="shared" si="9"/>
        <v>-73607.6</v>
      </c>
      <c r="F29" s="33">
        <f t="shared" si="9"/>
        <v>-64627.2</v>
      </c>
      <c r="G29" s="33">
        <f t="shared" si="9"/>
        <v>-41698.8</v>
      </c>
      <c r="H29" s="33">
        <f t="shared" si="9"/>
        <v>-18832</v>
      </c>
      <c r="I29" s="33">
        <f t="shared" si="9"/>
        <v>-24160.4</v>
      </c>
      <c r="J29" s="33">
        <f t="shared" si="9"/>
        <v>-24723.6</v>
      </c>
      <c r="K29" s="33">
        <f t="shared" si="9"/>
        <v>-48853.2</v>
      </c>
      <c r="L29" s="33">
        <f t="shared" si="7"/>
        <v>-435846.4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-368.45</v>
      </c>
      <c r="J31" s="17">
        <v>0</v>
      </c>
      <c r="K31" s="17">
        <v>0</v>
      </c>
      <c r="L31" s="33">
        <f t="shared" si="7"/>
        <v>-368.45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-18115.89</v>
      </c>
      <c r="J32" s="17">
        <v>0</v>
      </c>
      <c r="K32" s="17">
        <v>0</v>
      </c>
      <c r="L32" s="33">
        <f t="shared" si="7"/>
        <v>-18115.89</v>
      </c>
      <c r="M32"/>
    </row>
    <row r="33" spans="1:13" s="36" customFormat="1" ht="18.75" customHeight="1">
      <c r="A33" s="27" t="s">
        <v>34</v>
      </c>
      <c r="B33" s="38">
        <f>SUM(B34:B45)</f>
        <v>-84497.26000000001</v>
      </c>
      <c r="C33" s="38">
        <f aca="true" t="shared" si="10" ref="C33:K33">SUM(C34:C45)</f>
        <v>0</v>
      </c>
      <c r="D33" s="38">
        <f t="shared" si="10"/>
        <v>-4880.67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-101776.44000000002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4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78</v>
      </c>
      <c r="B44" s="17">
        <v>0</v>
      </c>
      <c r="C44" s="17">
        <v>0</v>
      </c>
      <c r="D44" s="33">
        <v>-4880.67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1"/>
        <v>-4880.67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33">
        <v>52512.9</v>
      </c>
      <c r="C46" s="33">
        <v>115319.24</v>
      </c>
      <c r="D46" s="33">
        <v>354940.67</v>
      </c>
      <c r="E46" s="33">
        <v>252831.85</v>
      </c>
      <c r="F46" s="33">
        <v>131025.84</v>
      </c>
      <c r="G46" s="33">
        <v>146216.43</v>
      </c>
      <c r="H46" s="33">
        <v>33367.67</v>
      </c>
      <c r="I46" s="33">
        <v>23106.9</v>
      </c>
      <c r="J46" s="33">
        <v>131486.07</v>
      </c>
      <c r="K46" s="33">
        <v>275448.86</v>
      </c>
      <c r="L46" s="33">
        <f t="shared" si="11"/>
        <v>1516256.4299999997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45</v>
      </c>
      <c r="B48" s="41">
        <f>IF(B17+B27+B40+B49&lt;0,0,B17+B27+B49)</f>
        <v>428524.08</v>
      </c>
      <c r="C48" s="41">
        <f aca="true" t="shared" si="12" ref="C48:K48">IF(C17+C27+C40+C49&lt;0,0,C17+C27+C49)</f>
        <v>471025.48</v>
      </c>
      <c r="D48" s="41">
        <f t="shared" si="12"/>
        <v>1542399.3099999998</v>
      </c>
      <c r="E48" s="41">
        <f t="shared" si="12"/>
        <v>1189853.45</v>
      </c>
      <c r="F48" s="41">
        <f t="shared" si="12"/>
        <v>1169998.5</v>
      </c>
      <c r="G48" s="41">
        <f t="shared" si="12"/>
        <v>718934.18</v>
      </c>
      <c r="H48" s="41">
        <f t="shared" si="12"/>
        <v>356805.13999999996</v>
      </c>
      <c r="I48" s="41">
        <f t="shared" si="12"/>
        <v>442282.38</v>
      </c>
      <c r="J48" s="41">
        <f t="shared" si="12"/>
        <v>627751.24</v>
      </c>
      <c r="K48" s="41">
        <f t="shared" si="12"/>
        <v>876066.0699999998</v>
      </c>
      <c r="L48" s="42">
        <f>SUM(B48:K48)</f>
        <v>7823639.83</v>
      </c>
      <c r="M48" s="55"/>
    </row>
    <row r="49" spans="1:12" ht="18.75" customHeight="1">
      <c r="A49" s="27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47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48</v>
      </c>
      <c r="B54" s="41">
        <f>SUM(B55:B68)</f>
        <v>428524.08</v>
      </c>
      <c r="C54" s="41">
        <f aca="true" t="shared" si="14" ref="C54:J54">SUM(C55:C66)</f>
        <v>471025.48000000004</v>
      </c>
      <c r="D54" s="41">
        <f t="shared" si="14"/>
        <v>1542399.3099999998</v>
      </c>
      <c r="E54" s="41">
        <f t="shared" si="14"/>
        <v>1189853.44</v>
      </c>
      <c r="F54" s="41">
        <f t="shared" si="14"/>
        <v>1169998.5</v>
      </c>
      <c r="G54" s="41">
        <f t="shared" si="14"/>
        <v>718934.17</v>
      </c>
      <c r="H54" s="41">
        <f t="shared" si="14"/>
        <v>356805.15</v>
      </c>
      <c r="I54" s="41">
        <f>SUM(I55:I69)</f>
        <v>442282.38</v>
      </c>
      <c r="J54" s="41">
        <f t="shared" si="14"/>
        <v>627751.24</v>
      </c>
      <c r="K54" s="41">
        <f>SUM(K55:K68)</f>
        <v>876066.07</v>
      </c>
      <c r="L54" s="46">
        <f>SUM(B54:K54)</f>
        <v>7823639.820000001</v>
      </c>
      <c r="M54" s="40"/>
    </row>
    <row r="55" spans="1:13" ht="18.75" customHeight="1">
      <c r="A55" s="47" t="s">
        <v>49</v>
      </c>
      <c r="B55" s="48">
        <v>428524.08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428524.08</v>
      </c>
      <c r="M55" s="40"/>
    </row>
    <row r="56" spans="1:12" ht="18.75" customHeight="1">
      <c r="A56" s="47" t="s">
        <v>59</v>
      </c>
      <c r="B56" s="17">
        <v>0</v>
      </c>
      <c r="C56" s="48">
        <v>405824.71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405824.71</v>
      </c>
    </row>
    <row r="57" spans="1:12" ht="18.75" customHeight="1">
      <c r="A57" s="47" t="s">
        <v>60</v>
      </c>
      <c r="B57" s="17">
        <v>0</v>
      </c>
      <c r="C57" s="48">
        <v>65200.77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65200.77</v>
      </c>
    </row>
    <row r="58" spans="1:12" ht="18.75" customHeight="1">
      <c r="A58" s="47" t="s">
        <v>50</v>
      </c>
      <c r="B58" s="17">
        <v>0</v>
      </c>
      <c r="C58" s="17">
        <v>0</v>
      </c>
      <c r="D58" s="48">
        <f>+$D$48</f>
        <v>1542399.3099999998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1542399.3099999998</v>
      </c>
    </row>
    <row r="59" spans="1:12" ht="18.75" customHeight="1">
      <c r="A59" s="47" t="s">
        <v>51</v>
      </c>
      <c r="B59" s="17">
        <v>0</v>
      </c>
      <c r="C59" s="17">
        <v>0</v>
      </c>
      <c r="D59" s="17">
        <v>0</v>
      </c>
      <c r="E59" s="48">
        <v>1189853.44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1189853.44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17">
        <v>0</v>
      </c>
      <c r="F60" s="48">
        <v>1169998.5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1169998.5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718934.17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718934.17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356805.15</v>
      </c>
      <c r="I62" s="17">
        <v>0</v>
      </c>
      <c r="J62" s="17">
        <v>0</v>
      </c>
      <c r="K62" s="17">
        <v>0</v>
      </c>
      <c r="L62" s="46">
        <f t="shared" si="15"/>
        <v>356805.15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627751.24</v>
      </c>
      <c r="K64" s="17">
        <v>0</v>
      </c>
      <c r="L64" s="46">
        <f t="shared" si="15"/>
        <v>627751.24</v>
      </c>
    </row>
    <row r="65" spans="1:12" ht="18.75" customHeight="1">
      <c r="A65" s="47" t="s">
        <v>67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472731.91</v>
      </c>
      <c r="L65" s="46">
        <f t="shared" si="15"/>
        <v>472731.91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403334.16</v>
      </c>
      <c r="L66" s="46">
        <f t="shared" si="15"/>
        <v>403334.16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75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442282.38</v>
      </c>
      <c r="J69" s="53">
        <v>0</v>
      </c>
      <c r="K69" s="53">
        <v>0</v>
      </c>
      <c r="L69" s="51">
        <f>SUM(B69:K69)</f>
        <v>442282.38</v>
      </c>
    </row>
    <row r="70" spans="1:12" ht="18" customHeight="1">
      <c r="A70" s="62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2021-08-30T20:02:13Z</dcterms:modified>
  <cp:category/>
  <cp:version/>
  <cp:contentType/>
  <cp:contentStatus/>
</cp:coreProperties>
</file>