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<sst xmlns="http://schemas.openxmlformats.org/spreadsheetml/2006/main" count="79" uniqueCount="78">
  <si>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</si>
  <si>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</si>
  <si>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</si>
  <si>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</si>
  <si>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</si>
  <si>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</si>
  <si>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</si>
  <si>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</si>
  <si>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</si>
  <si>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</si>
  <si>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</si>
  <si>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</si>
  <si>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</si>
  <si>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</si>
  <si>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</si>
  <si>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</si>
  <si>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</si>
  <si>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</si>
  <si>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</si>
  <si>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</si>
  <si>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</si>
  <si>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</si>
  <si>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</si>
  <si>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</si>
  <si>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</si>
  <si>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</si>
  <si>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</si>
  <si>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</si>
  <si>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</si>
  <si>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</si>
  <si>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</si>
  <si>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</si>
  <si>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</si>
  <si>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</si>
  <si>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</si>
  <si>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</si>
  <si>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</si>
  <si>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</si>
  <si>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</si>
  <si>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</si>
  <si>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</si>
  <si>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</si>
  <si>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</si>
  <si>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</si>
  <si>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</si>
  <si>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</si>
  <si>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</si>
  <si>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</si>
  <si>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</si>
  <si>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</si>
  <si>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</si>
  <si>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</si>
  <si>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</si>
  <si>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</si>
  <si>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</si>
  <si>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</si>
  <si>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</si>
  <si>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</si>
  <si>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</si>
  <si>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</si>
  <si>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</si>
  <si>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</si>
  <si>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</si>
  <si>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</si>
  <si>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</si>
  <si>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</si>
  <si>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</si>
  <si>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</si>
  <si>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</si>
  <si>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</si>
  <si>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</si>
  <si>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</si>
  <si>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</si>
  <si>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</si>
  <si>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</si>
  <si>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</si>
  <si>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22/08/21 - VENCIMENTO 27/08/21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</si>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</sst>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17413</v>
      </c>
      <c r="C7" s="10">
        <f>C8+C11</f>
        <v>24916</v>
      </c>
      <c r="D7" s="10">
        <f aca="true" t="shared" si="0" ref="D7:K7">D8+D11</f>
        <v>70350</v>
      </c>
      <c r="E7" s="10">
        <f t="shared" si="0"/>
        <v>71724</v>
      </c>
      <c r="F7" s="10">
        <f t="shared" si="0"/>
        <v>79086</v>
      </c>
      <c r="G7" s="10">
        <f t="shared" si="0"/>
        <v>30914</v>
      </c>
      <c r="H7" s="10">
        <f t="shared" si="0"/>
        <v>16961</v>
      </c>
      <c r="I7" s="10">
        <f t="shared" si="0"/>
        <v>34561</v>
      </c>
      <c r="J7" s="10">
        <f t="shared" si="0"/>
        <v>18737</v>
      </c>
      <c r="K7" s="10">
        <f t="shared" si="0"/>
        <v>58042</v>
      </c>
      <c r="L7" s="10">
        <f>SUM(B7:K7)</f>
        <v>422704</v>
      </c>
      <c r="M7" s="11"/>
    </row>
    <row r="8" spans="1:13" ht="17.25" customHeight="1">
      <c r="A8" s="12" t="s">
        <v>18</v>
      </c>
      <c r="B8" s="13">
        <f>B9+B10</f>
        <v>1973</v>
      </c>
      <c r="C8" s="13">
        <f aca="true" t="shared" si="1" ref="C8:K8">C9+C10</f>
        <v>2603</v>
      </c>
      <c r="D8" s="13">
        <f t="shared" si="1"/>
        <v>8134</v>
      </c>
      <c r="E8" s="13">
        <f t="shared" si="1"/>
        <v>7560</v>
      </c>
      <c r="F8" s="13">
        <f t="shared" si="1"/>
        <v>8561</v>
      </c>
      <c r="G8" s="13">
        <f t="shared" si="1"/>
        <v>3372</v>
      </c>
      <c r="H8" s="13">
        <f t="shared" si="1"/>
        <v>1681</v>
      </c>
      <c r="I8" s="13">
        <f t="shared" si="1"/>
        <v>2646</v>
      </c>
      <c r="J8" s="13">
        <f t="shared" si="1"/>
        <v>1390</v>
      </c>
      <c r="K8" s="13">
        <f t="shared" si="1"/>
        <v>4683</v>
      </c>
      <c r="L8" s="13">
        <f>SUM(B8:K8)</f>
        <v>42603</v>
      </c>
      <c r="M8"/>
    </row>
    <row r="9" spans="1:13" ht="17.25" customHeight="1">
      <c r="A9" s="14" t="s">
        <v>19</v>
      </c>
      <c r="B9" s="15">
        <v>1971</v>
      </c>
      <c r="C9" s="15">
        <v>2603</v>
      </c>
      <c r="D9" s="15">
        <v>8134</v>
      </c>
      <c r="E9" s="15">
        <v>7560</v>
      </c>
      <c r="F9" s="15">
        <v>8561</v>
      </c>
      <c r="G9" s="15">
        <v>3372</v>
      </c>
      <c r="H9" s="15">
        <v>1680</v>
      </c>
      <c r="I9" s="15">
        <v>2646</v>
      </c>
      <c r="J9" s="15">
        <v>1390</v>
      </c>
      <c r="K9" s="15">
        <v>4683</v>
      </c>
      <c r="L9" s="13">
        <f>SUM(B9:K9)</f>
        <v>42600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15440</v>
      </c>
      <c r="C11" s="15">
        <v>22313</v>
      </c>
      <c r="D11" s="15">
        <v>62216</v>
      </c>
      <c r="E11" s="15">
        <v>64164</v>
      </c>
      <c r="F11" s="15">
        <v>70525</v>
      </c>
      <c r="G11" s="15">
        <v>27542</v>
      </c>
      <c r="H11" s="15">
        <v>15280</v>
      </c>
      <c r="I11" s="15">
        <v>31915</v>
      </c>
      <c r="J11" s="15">
        <v>17347</v>
      </c>
      <c r="K11" s="15">
        <v>53359</v>
      </c>
      <c r="L11" s="13">
        <f>SUM(B11:K11)</f>
        <v>380101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1.218197319198313</v>
      </c>
      <c r="C15" s="22">
        <v>1.358880390719255</v>
      </c>
      <c r="D15" s="22">
        <v>1.376187213002177</v>
      </c>
      <c r="E15" s="22">
        <v>1.26384742611236</v>
      </c>
      <c r="F15" s="22">
        <v>1.414473546037851</v>
      </c>
      <c r="G15" s="22">
        <v>1.322121820683424</v>
      </c>
      <c r="H15" s="22">
        <v>1.40085020463944</v>
      </c>
      <c r="I15" s="22">
        <v>1.253360409717673</v>
      </c>
      <c r="J15" s="22">
        <v>1.643302548674735</v>
      </c>
      <c r="K15" s="22">
        <v>1.197700426393004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127259.65999999999</v>
      </c>
      <c r="C17" s="25">
        <f aca="true" t="shared" si="2" ref="C17:K17">C18+C19+C20+C21+C22+C23+C24</f>
        <v>109722.55</v>
      </c>
      <c r="D17" s="25">
        <f t="shared" si="2"/>
        <v>377915.38</v>
      </c>
      <c r="E17" s="25">
        <f t="shared" si="2"/>
        <v>350055.60000000003</v>
      </c>
      <c r="F17" s="25">
        <f t="shared" si="2"/>
        <v>387633.16</v>
      </c>
      <c r="G17" s="25">
        <f t="shared" si="2"/>
        <v>158153.88999999998</v>
      </c>
      <c r="H17" s="25">
        <f t="shared" si="2"/>
        <v>102329.45999999999</v>
      </c>
      <c r="I17" s="25">
        <f t="shared" si="2"/>
        <v>150143.13000000003</v>
      </c>
      <c r="J17" s="25">
        <f t="shared" si="2"/>
        <v>118450.03</v>
      </c>
      <c r="K17" s="25">
        <f t="shared" si="2"/>
        <v>214793.95999999996</v>
      </c>
      <c r="L17" s="25">
        <f>L18+L19+L20+L21+L22+L23+L24</f>
        <v>2096456.8200000005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103159.84</v>
      </c>
      <c r="C18" s="33">
        <f t="shared" si="3"/>
        <v>77800.21</v>
      </c>
      <c r="D18" s="33">
        <f t="shared" si="3"/>
        <v>261610.55</v>
      </c>
      <c r="E18" s="33">
        <f t="shared" si="3"/>
        <v>269732.45</v>
      </c>
      <c r="F18" s="33">
        <f t="shared" si="3"/>
        <v>263285.2</v>
      </c>
      <c r="G18" s="33">
        <f t="shared" si="3"/>
        <v>113089.59</v>
      </c>
      <c r="H18" s="33">
        <f t="shared" si="3"/>
        <v>68363.01</v>
      </c>
      <c r="I18" s="33">
        <f t="shared" si="3"/>
        <v>115699.86</v>
      </c>
      <c r="J18" s="33">
        <f t="shared" si="3"/>
        <v>67539.39</v>
      </c>
      <c r="K18" s="33">
        <f t="shared" si="3"/>
        <v>170817.61</v>
      </c>
      <c r="L18" s="33">
        <f aca="true" t="shared" si="4" ref="L18:L24">SUM(B18:K18)</f>
        <v>1511097.71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22509.2</v>
      </c>
      <c r="C19" s="33">
        <f t="shared" si="5"/>
        <v>27920.97</v>
      </c>
      <c r="D19" s="33">
        <f t="shared" si="5"/>
        <v>98414.54</v>
      </c>
      <c r="E19" s="33">
        <f t="shared" si="5"/>
        <v>71168.21</v>
      </c>
      <c r="F19" s="33">
        <f t="shared" si="5"/>
        <v>109124.75</v>
      </c>
      <c r="G19" s="33">
        <f t="shared" si="5"/>
        <v>36428.62</v>
      </c>
      <c r="H19" s="33">
        <f t="shared" si="5"/>
        <v>27403.33</v>
      </c>
      <c r="I19" s="33">
        <f t="shared" si="5"/>
        <v>29313.76</v>
      </c>
      <c r="J19" s="33">
        <f t="shared" si="5"/>
        <v>43448.26</v>
      </c>
      <c r="K19" s="33">
        <f t="shared" si="5"/>
        <v>33770.71</v>
      </c>
      <c r="L19" s="33">
        <f t="shared" si="4"/>
        <v>499502.35000000003</v>
      </c>
      <c r="M19"/>
    </row>
    <row r="20" spans="1:13" ht="17.25" customHeight="1">
      <c r="A20" s="27" t="s">
        <v>26</v>
      </c>
      <c r="B20" s="33">
        <v>249.39</v>
      </c>
      <c r="C20" s="33">
        <v>2660.14</v>
      </c>
      <c r="D20" s="33">
        <v>15207.83</v>
      </c>
      <c r="E20" s="33">
        <v>11180.86</v>
      </c>
      <c r="F20" s="33">
        <v>13881.98</v>
      </c>
      <c r="G20" s="33">
        <v>8871.88</v>
      </c>
      <c r="H20" s="33">
        <v>5221.89</v>
      </c>
      <c r="I20" s="33">
        <v>4114.89</v>
      </c>
      <c r="J20" s="33">
        <v>4779.92</v>
      </c>
      <c r="K20" s="33">
        <v>7523.18</v>
      </c>
      <c r="L20" s="33">
        <f t="shared" si="4"/>
        <v>73691.95999999999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-236.2</v>
      </c>
      <c r="H23" s="33">
        <v>0</v>
      </c>
      <c r="I23" s="33">
        <v>-326.61</v>
      </c>
      <c r="J23" s="33">
        <v>0</v>
      </c>
      <c r="K23" s="33">
        <v>0</v>
      </c>
      <c r="L23" s="33">
        <f t="shared" si="4"/>
        <v>-942.16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-93169.66</v>
      </c>
      <c r="C27" s="33">
        <f t="shared" si="6"/>
        <v>-11453.2</v>
      </c>
      <c r="D27" s="33">
        <f t="shared" si="6"/>
        <v>-35789.6</v>
      </c>
      <c r="E27" s="33">
        <f t="shared" si="6"/>
        <v>-37824.55</v>
      </c>
      <c r="F27" s="33">
        <f t="shared" si="6"/>
        <v>-37668.4</v>
      </c>
      <c r="G27" s="33">
        <f t="shared" si="6"/>
        <v>-14836.8</v>
      </c>
      <c r="H27" s="33">
        <f t="shared" si="6"/>
        <v>-15229.96</v>
      </c>
      <c r="I27" s="33">
        <f t="shared" si="6"/>
        <v>-11642.4</v>
      </c>
      <c r="J27" s="33">
        <f t="shared" si="6"/>
        <v>-6116</v>
      </c>
      <c r="K27" s="33">
        <f t="shared" si="6"/>
        <v>-20605.2</v>
      </c>
      <c r="L27" s="33">
        <f aca="true" t="shared" si="7" ref="L27:L33">SUM(B27:K27)</f>
        <v>-284335.76999999996</v>
      </c>
      <c r="M27"/>
    </row>
    <row r="28" spans="1:13" ht="18.75" customHeight="1">
      <c r="A28" s="27" t="s">
        <v>30</v>
      </c>
      <c r="B28" s="33">
        <f>B29+B30+B31+B32</f>
        <v>-8672.4</v>
      </c>
      <c r="C28" s="33">
        <f aca="true" t="shared" si="8" ref="C28:K28">C29+C30+C31+C32</f>
        <v>-11453.2</v>
      </c>
      <c r="D28" s="33">
        <f t="shared" si="8"/>
        <v>-35789.6</v>
      </c>
      <c r="E28" s="33">
        <f t="shared" si="8"/>
        <v>-33264</v>
      </c>
      <c r="F28" s="33">
        <f t="shared" si="8"/>
        <v>-37668.4</v>
      </c>
      <c r="G28" s="33">
        <f t="shared" si="8"/>
        <v>-14836.8</v>
      </c>
      <c r="H28" s="33">
        <f t="shared" si="8"/>
        <v>-7392</v>
      </c>
      <c r="I28" s="33">
        <f t="shared" si="8"/>
        <v>-11642.4</v>
      </c>
      <c r="J28" s="33">
        <f t="shared" si="8"/>
        <v>-6116</v>
      </c>
      <c r="K28" s="33">
        <f t="shared" si="8"/>
        <v>-20605.2</v>
      </c>
      <c r="L28" s="33">
        <f t="shared" si="7"/>
        <v>-187440</v>
      </c>
      <c r="M28"/>
    </row>
    <row r="29" spans="1:13" s="36" customFormat="1" ht="18.75" customHeight="1">
      <c r="A29" s="34" t="s">
        <v>58</v>
      </c>
      <c r="B29" s="33">
        <f>-ROUND((B9)*$E$3,2)</f>
        <v>-8672.4</v>
      </c>
      <c r="C29" s="33">
        <f aca="true" t="shared" si="9" ref="C29:K29">-ROUND((C9)*$E$3,2)</f>
        <v>-11453.2</v>
      </c>
      <c r="D29" s="33">
        <f t="shared" si="9"/>
        <v>-35789.6</v>
      </c>
      <c r="E29" s="33">
        <f t="shared" si="9"/>
        <v>-33264</v>
      </c>
      <c r="F29" s="33">
        <f t="shared" si="9"/>
        <v>-37668.4</v>
      </c>
      <c r="G29" s="33">
        <f t="shared" si="9"/>
        <v>-14836.8</v>
      </c>
      <c r="H29" s="33">
        <f t="shared" si="9"/>
        <v>-7392</v>
      </c>
      <c r="I29" s="33">
        <f t="shared" si="9"/>
        <v>-11642.4</v>
      </c>
      <c r="J29" s="33">
        <f t="shared" si="9"/>
        <v>-6116</v>
      </c>
      <c r="K29" s="33">
        <f t="shared" si="9"/>
        <v>-20605.2</v>
      </c>
      <c r="L29" s="33">
        <f t="shared" si="7"/>
        <v>-187440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-96895.77000000002</v>
      </c>
      <c r="M33"/>
    </row>
    <row r="34" spans="1:13" ht="18.75" customHeight="1">
      <c r="A34" s="37" t="s">
        <v>35</v>
      </c>
      <c r="B34" s="33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34089.999999999985</v>
      </c>
      <c r="C48" s="41">
        <f aca="true" t="shared" si="12" ref="C48:K48">IF(C17+C27+C40+C49&lt;0,0,C17+C27+C49)</f>
        <v>98269.35</v>
      </c>
      <c r="D48" s="41">
        <f t="shared" si="12"/>
        <v>342125.78</v>
      </c>
      <c r="E48" s="41">
        <f t="shared" si="12"/>
        <v>312231.05000000005</v>
      </c>
      <c r="F48" s="41">
        <f t="shared" si="12"/>
        <v>349964.75999999995</v>
      </c>
      <c r="G48" s="41">
        <f t="shared" si="12"/>
        <v>143317.09</v>
      </c>
      <c r="H48" s="41">
        <f t="shared" si="12"/>
        <v>87099.5</v>
      </c>
      <c r="I48" s="41">
        <f t="shared" si="12"/>
        <v>138500.73000000004</v>
      </c>
      <c r="J48" s="41">
        <f t="shared" si="12"/>
        <v>112334.03</v>
      </c>
      <c r="K48" s="41">
        <f t="shared" si="12"/>
        <v>194188.75999999995</v>
      </c>
      <c r="L48" s="42">
        <f>SUM(B48:K48)</f>
        <v>1812121.05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34090</v>
      </c>
      <c r="C54" s="41">
        <f aca="true" t="shared" si="14" ref="C54:J54">SUM(C55:C66)</f>
        <v>98269.35</v>
      </c>
      <c r="D54" s="41">
        <f t="shared" si="14"/>
        <v>342125.78</v>
      </c>
      <c r="E54" s="41">
        <f t="shared" si="14"/>
        <v>312231.05</v>
      </c>
      <c r="F54" s="41">
        <f t="shared" si="14"/>
        <v>349964.76</v>
      </c>
      <c r="G54" s="41">
        <f t="shared" si="14"/>
        <v>143317.1</v>
      </c>
      <c r="H54" s="41">
        <f t="shared" si="14"/>
        <v>87099.5</v>
      </c>
      <c r="I54" s="41">
        <f>SUM(I55:I69)</f>
        <v>138500.73</v>
      </c>
      <c r="J54" s="41">
        <f t="shared" si="14"/>
        <v>112334.03</v>
      </c>
      <c r="K54" s="41">
        <f>SUM(K55:K68)</f>
        <v>194188.76</v>
      </c>
      <c r="L54" s="46">
        <f>SUM(B54:K54)</f>
        <v>1812121.06</v>
      </c>
      <c r="M54" s="40"/>
    </row>
    <row r="55" spans="1:13" ht="18.75" customHeight="1">
      <c r="A55" s="47" t="s">
        <v>51</v>
      </c>
      <c r="B55" s="48">
        <v>34090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34090</v>
      </c>
      <c r="M55" s="40"/>
    </row>
    <row r="56" spans="1:12" ht="18.75" customHeight="1">
      <c r="A56" s="47" t="s">
        <v>61</v>
      </c>
      <c r="B56" s="17">
        <v>0</v>
      </c>
      <c r="C56" s="48">
        <v>85848.1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85848.1</v>
      </c>
    </row>
    <row r="57" spans="1:12" ht="18.75" customHeight="1">
      <c r="A57" s="47" t="s">
        <v>62</v>
      </c>
      <c r="B57" s="17">
        <v>0</v>
      </c>
      <c r="C57" s="48">
        <v>12421.25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12421.25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342125.78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342125.78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312231.05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312231.05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349964.76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349964.76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143317.1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143317.1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87099.5</v>
      </c>
      <c r="I62" s="17">
        <v>0</v>
      </c>
      <c r="J62" s="17">
        <v>0</v>
      </c>
      <c r="K62" s="17">
        <v>0</v>
      </c>
      <c r="L62" s="46">
        <f t="shared" si="15"/>
        <v>87099.5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112334.03</v>
      </c>
      <c r="K64" s="17">
        <v>0</v>
      </c>
      <c r="L64" s="46">
        <f t="shared" si="15"/>
        <v>112334.03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81656.37</v>
      </c>
      <c r="L65" s="46">
        <f t="shared" si="15"/>
        <v>81656.37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112532.39</v>
      </c>
      <c r="L66" s="46">
        <f t="shared" si="15"/>
        <v>112532.39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138500.73</v>
      </c>
      <c r="J69" s="53">
        <v>0</v>
      </c>
      <c r="K69" s="53">
        <v>0</v>
      </c>
      <c r="L69" s="51">
        <f>SUM(B69:K69)</f>
        <v>138500.73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2021-08-27T12:43:24Z</dcterms:modified>
  <cp:category/>
  <cp:version/>
  <cp:contentType/>
  <cp:contentStatus/>
</cp:coreProperties>
</file>