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<sst xmlns="http://schemas.openxmlformats.org/spreadsheetml/2006/main" count="79" uniqueCount="78">
  <si>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</si>
  <si>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</si>
  <si>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</si>
  <si>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</si>
  <si>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</si>
  <si>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</si>
  <si>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</si>
  <si>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</si>
  <si>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</si>
  <si>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</si>
  <si>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</si>
  <si>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</si>
  <si>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</si>
  <si>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</si>
  <si>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</si>
  <si>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</si>
  <si>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</si>
  <si>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</si>
  <si>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</si>
  <si>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</si>
  <si>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</si>
  <si>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</si>
  <si>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</si>
  <si>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</si>
  <si>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</si>
  <si>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</si>
  <si>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</si>
  <si>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</si>
  <si>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</si>
  <si>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</si>
  <si>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</si>
  <si>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</si>
  <si>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</si>
  <si>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</si>
  <si>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</si>
  <si>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</si>
  <si>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</si>
  <si>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</si>
  <si>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</si>
  <si>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</si>
  <si>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</si>
  <si>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</si>
  <si>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</si>
  <si>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</si>
  <si>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</si>
  <si>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</si>
  <si>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</si>
  <si>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</si>
  <si>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</si>
  <si>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</si>
  <si>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</si>
  <si>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</si>
  <si>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</si>
  <si>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</si>
  <si>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</si>
  <si>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</si>
  <si>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</si>
  <si>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</si>
  <si>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</si>
  <si>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</si>
  <si>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</si>
  <si>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</si>
  <si>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</si>
  <si>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</si>
  <si>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</si>
  <si>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</si>
  <si>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</si>
  <si>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</si>
  <si>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</si>
  <si>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</si>
  <si>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</si>
  <si>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</si>
  <si>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</si>
  <si>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</si>
  <si>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</si>
  <si>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</si>
  <si>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21/08/21 - VENCIMENTO 27/08/21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</si>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</sst>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40113</v>
      </c>
      <c r="C7" s="10">
        <f>C8+C11</f>
        <v>50999</v>
      </c>
      <c r="D7" s="10">
        <f aca="true" t="shared" si="0" ref="D7:K7">D8+D11</f>
        <v>146330</v>
      </c>
      <c r="E7" s="10">
        <f t="shared" si="0"/>
        <v>136799</v>
      </c>
      <c r="F7" s="10">
        <f t="shared" si="0"/>
        <v>137549</v>
      </c>
      <c r="G7" s="10">
        <f t="shared" si="0"/>
        <v>61023</v>
      </c>
      <c r="H7" s="10">
        <f t="shared" si="0"/>
        <v>28822</v>
      </c>
      <c r="I7" s="10">
        <f t="shared" si="0"/>
        <v>57871</v>
      </c>
      <c r="J7" s="10">
        <f t="shared" si="0"/>
        <v>36717</v>
      </c>
      <c r="K7" s="10">
        <f t="shared" si="0"/>
        <v>106598</v>
      </c>
      <c r="L7" s="10">
        <f>SUM(B7:K7)</f>
        <v>802821</v>
      </c>
      <c r="M7" s="11"/>
    </row>
    <row r="8" spans="1:13" ht="17.25" customHeight="1">
      <c r="A8" s="12" t="s">
        <v>18</v>
      </c>
      <c r="B8" s="13">
        <f>B9+B10</f>
        <v>4481</v>
      </c>
      <c r="C8" s="13">
        <f aca="true" t="shared" si="1" ref="C8:K8">C9+C10</f>
        <v>4967</v>
      </c>
      <c r="D8" s="13">
        <f t="shared" si="1"/>
        <v>15393</v>
      </c>
      <c r="E8" s="13">
        <f t="shared" si="1"/>
        <v>12766</v>
      </c>
      <c r="F8" s="13">
        <f t="shared" si="1"/>
        <v>12380</v>
      </c>
      <c r="G8" s="13">
        <f t="shared" si="1"/>
        <v>6490</v>
      </c>
      <c r="H8" s="13">
        <f t="shared" si="1"/>
        <v>2647</v>
      </c>
      <c r="I8" s="13">
        <f t="shared" si="1"/>
        <v>3928</v>
      </c>
      <c r="J8" s="13">
        <f t="shared" si="1"/>
        <v>2809</v>
      </c>
      <c r="K8" s="13">
        <f t="shared" si="1"/>
        <v>8428</v>
      </c>
      <c r="L8" s="13">
        <f>SUM(B8:K8)</f>
        <v>74289</v>
      </c>
      <c r="M8"/>
    </row>
    <row r="9" spans="1:13" ht="17.25" customHeight="1">
      <c r="A9" s="14" t="s">
        <v>19</v>
      </c>
      <c r="B9" s="15">
        <v>4479</v>
      </c>
      <c r="C9" s="15">
        <v>4967</v>
      </c>
      <c r="D9" s="15">
        <v>15393</v>
      </c>
      <c r="E9" s="15">
        <v>12766</v>
      </c>
      <c r="F9" s="15">
        <v>12380</v>
      </c>
      <c r="G9" s="15">
        <v>6490</v>
      </c>
      <c r="H9" s="15">
        <v>2643</v>
      </c>
      <c r="I9" s="15">
        <v>3928</v>
      </c>
      <c r="J9" s="15">
        <v>2809</v>
      </c>
      <c r="K9" s="15">
        <v>8428</v>
      </c>
      <c r="L9" s="13">
        <f>SUM(B9:K9)</f>
        <v>74283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</v>
      </c>
      <c r="I10" s="15">
        <v>0</v>
      </c>
      <c r="J10" s="15">
        <v>0</v>
      </c>
      <c r="K10" s="15">
        <v>0</v>
      </c>
      <c r="L10" s="13">
        <f>SUM(B10:K10)</f>
        <v>6</v>
      </c>
      <c r="M10"/>
    </row>
    <row r="11" spans="1:13" ht="17.25" customHeight="1">
      <c r="A11" s="12" t="s">
        <v>21</v>
      </c>
      <c r="B11" s="15">
        <v>35632</v>
      </c>
      <c r="C11" s="15">
        <v>46032</v>
      </c>
      <c r="D11" s="15">
        <v>130937</v>
      </c>
      <c r="E11" s="15">
        <v>124033</v>
      </c>
      <c r="F11" s="15">
        <v>125169</v>
      </c>
      <c r="G11" s="15">
        <v>54533</v>
      </c>
      <c r="H11" s="15">
        <v>26175</v>
      </c>
      <c r="I11" s="15">
        <v>53943</v>
      </c>
      <c r="J11" s="15">
        <v>33908</v>
      </c>
      <c r="K11" s="15">
        <v>98170</v>
      </c>
      <c r="L11" s="13">
        <f>SUM(B11:K11)</f>
        <v>728532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5.9243</v>
      </c>
      <c r="C13" s="20">
        <v>3.1225</v>
      </c>
      <c r="D13" s="20">
        <v>3.7187</v>
      </c>
      <c r="E13" s="20">
        <v>3.7607</v>
      </c>
      <c r="F13" s="20">
        <v>3.3291</v>
      </c>
      <c r="G13" s="20">
        <v>3.6582</v>
      </c>
      <c r="H13" s="20">
        <v>4.0306</v>
      </c>
      <c r="I13" s="20">
        <v>3.3477</v>
      </c>
      <c r="J13" s="20">
        <v>3.6046</v>
      </c>
      <c r="K13" s="20">
        <v>2.943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1.196540533074786</v>
      </c>
      <c r="C15" s="22">
        <v>1.383291436403712</v>
      </c>
      <c r="D15" s="22">
        <v>1.376187213002177</v>
      </c>
      <c r="E15" s="22">
        <v>1.241023982783356</v>
      </c>
      <c r="F15" s="22">
        <v>1.445716956576022</v>
      </c>
      <c r="G15" s="22">
        <v>1.338051017606929</v>
      </c>
      <c r="H15" s="22">
        <v>1.40085020463944</v>
      </c>
      <c r="I15" s="22">
        <v>1.320943573004632</v>
      </c>
      <c r="J15" s="22">
        <v>1.629493276933413</v>
      </c>
      <c r="K15" s="22">
        <v>1.209677430656934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286353.89</v>
      </c>
      <c r="C17" s="25">
        <f aca="true" t="shared" si="2" ref="C17:K17">C18+C19+C20+C21+C22+C23+C24</f>
        <v>224781.52000000002</v>
      </c>
      <c r="D17" s="25">
        <f t="shared" si="2"/>
        <v>774244.8099999999</v>
      </c>
      <c r="E17" s="25">
        <f t="shared" si="2"/>
        <v>650879.9299999998</v>
      </c>
      <c r="F17" s="25">
        <f t="shared" si="2"/>
        <v>682528.01</v>
      </c>
      <c r="G17" s="25">
        <f t="shared" si="2"/>
        <v>309222.57</v>
      </c>
      <c r="H17" s="25">
        <f t="shared" si="2"/>
        <v>170380.50000000003</v>
      </c>
      <c r="I17" s="25">
        <f t="shared" si="2"/>
        <v>260080.29</v>
      </c>
      <c r="J17" s="25">
        <f t="shared" si="2"/>
        <v>223915.71</v>
      </c>
      <c r="K17" s="25">
        <f t="shared" si="2"/>
        <v>390908.5</v>
      </c>
      <c r="L17" s="25">
        <f>L18+L19+L20+L21+L22+L23+L24</f>
        <v>3973295.730000001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237641.45</v>
      </c>
      <c r="C18" s="33">
        <f t="shared" si="3"/>
        <v>159244.38</v>
      </c>
      <c r="D18" s="33">
        <f t="shared" si="3"/>
        <v>544157.37</v>
      </c>
      <c r="E18" s="33">
        <f t="shared" si="3"/>
        <v>514460</v>
      </c>
      <c r="F18" s="33">
        <f t="shared" si="3"/>
        <v>457914.38</v>
      </c>
      <c r="G18" s="33">
        <f t="shared" si="3"/>
        <v>223234.34</v>
      </c>
      <c r="H18" s="33">
        <f t="shared" si="3"/>
        <v>116169.95</v>
      </c>
      <c r="I18" s="33">
        <f t="shared" si="3"/>
        <v>193734.75</v>
      </c>
      <c r="J18" s="33">
        <f t="shared" si="3"/>
        <v>132350.1</v>
      </c>
      <c r="K18" s="33">
        <f t="shared" si="3"/>
        <v>313717.91</v>
      </c>
      <c r="L18" s="33">
        <f aca="true" t="shared" si="4" ref="L18:L24">SUM(B18:K18)</f>
        <v>2892624.6300000004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46706.18</v>
      </c>
      <c r="C19" s="33">
        <f t="shared" si="5"/>
        <v>61037.01</v>
      </c>
      <c r="D19" s="33">
        <f t="shared" si="5"/>
        <v>204705.04</v>
      </c>
      <c r="E19" s="33">
        <f t="shared" si="5"/>
        <v>123997.2</v>
      </c>
      <c r="F19" s="33">
        <f t="shared" si="5"/>
        <v>204100.2</v>
      </c>
      <c r="G19" s="33">
        <f t="shared" si="5"/>
        <v>75464.6</v>
      </c>
      <c r="H19" s="33">
        <f t="shared" si="5"/>
        <v>46566.75</v>
      </c>
      <c r="I19" s="33">
        <f t="shared" si="5"/>
        <v>62177.92</v>
      </c>
      <c r="J19" s="33">
        <f t="shared" si="5"/>
        <v>83313.5</v>
      </c>
      <c r="K19" s="33">
        <f t="shared" si="5"/>
        <v>65779.57</v>
      </c>
      <c r="L19" s="33">
        <f t="shared" si="4"/>
        <v>973847.97</v>
      </c>
      <c r="M19"/>
    </row>
    <row r="20" spans="1:13" ht="17.25" customHeight="1">
      <c r="A20" s="27" t="s">
        <v>26</v>
      </c>
      <c r="B20" s="33">
        <v>665.03</v>
      </c>
      <c r="C20" s="33">
        <v>3158.9</v>
      </c>
      <c r="D20" s="33">
        <v>22699.94</v>
      </c>
      <c r="E20" s="33">
        <v>15586.7</v>
      </c>
      <c r="F20" s="33">
        <v>19172.2</v>
      </c>
      <c r="G20" s="33">
        <v>10523.63</v>
      </c>
      <c r="H20" s="33">
        <v>6302.57</v>
      </c>
      <c r="I20" s="33">
        <v>2826.39</v>
      </c>
      <c r="J20" s="33">
        <v>5569.65</v>
      </c>
      <c r="K20" s="33">
        <v>8728.56</v>
      </c>
      <c r="L20" s="33">
        <f t="shared" si="4"/>
        <v>95233.56999999999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-1517.4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-1517.4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-104204.86000000002</v>
      </c>
      <c r="C27" s="33">
        <f t="shared" si="6"/>
        <v>-21854.8</v>
      </c>
      <c r="D27" s="33">
        <f t="shared" si="6"/>
        <v>-67729.2</v>
      </c>
      <c r="E27" s="33">
        <f t="shared" si="6"/>
        <v>-60730.950000000004</v>
      </c>
      <c r="F27" s="33">
        <f t="shared" si="6"/>
        <v>-54472</v>
      </c>
      <c r="G27" s="33">
        <f t="shared" si="6"/>
        <v>-28556</v>
      </c>
      <c r="H27" s="33">
        <f t="shared" si="6"/>
        <v>-19467.16</v>
      </c>
      <c r="I27" s="33">
        <f t="shared" si="6"/>
        <v>-17283.2</v>
      </c>
      <c r="J27" s="33">
        <f t="shared" si="6"/>
        <v>-12359.6</v>
      </c>
      <c r="K27" s="33">
        <f t="shared" si="6"/>
        <v>-37083.2</v>
      </c>
      <c r="L27" s="33">
        <f aca="true" t="shared" si="7" ref="L27:L33">SUM(B27:K27)</f>
        <v>-423740.97000000003</v>
      </c>
      <c r="M27"/>
    </row>
    <row r="28" spans="1:13" ht="18.75" customHeight="1">
      <c r="A28" s="27" t="s">
        <v>30</v>
      </c>
      <c r="B28" s="33">
        <f>B29+B30+B31+B32</f>
        <v>-19707.6</v>
      </c>
      <c r="C28" s="33">
        <f aca="true" t="shared" si="8" ref="C28:K28">C29+C30+C31+C32</f>
        <v>-21854.8</v>
      </c>
      <c r="D28" s="33">
        <f t="shared" si="8"/>
        <v>-67729.2</v>
      </c>
      <c r="E28" s="33">
        <f t="shared" si="8"/>
        <v>-56170.4</v>
      </c>
      <c r="F28" s="33">
        <f t="shared" si="8"/>
        <v>-54472</v>
      </c>
      <c r="G28" s="33">
        <f t="shared" si="8"/>
        <v>-28556</v>
      </c>
      <c r="H28" s="33">
        <f t="shared" si="8"/>
        <v>-11629.2</v>
      </c>
      <c r="I28" s="33">
        <f t="shared" si="8"/>
        <v>-17283.2</v>
      </c>
      <c r="J28" s="33">
        <f t="shared" si="8"/>
        <v>-12359.6</v>
      </c>
      <c r="K28" s="33">
        <f t="shared" si="8"/>
        <v>-37083.2</v>
      </c>
      <c r="L28" s="33">
        <f t="shared" si="7"/>
        <v>-326845.2</v>
      </c>
      <c r="M28"/>
    </row>
    <row r="29" spans="1:13" s="36" customFormat="1" ht="18.75" customHeight="1">
      <c r="A29" s="34" t="s">
        <v>58</v>
      </c>
      <c r="B29" s="33">
        <f>-ROUND((B9)*$E$3,2)</f>
        <v>-19707.6</v>
      </c>
      <c r="C29" s="33">
        <f aca="true" t="shared" si="9" ref="C29:K29">-ROUND((C9)*$E$3,2)</f>
        <v>-21854.8</v>
      </c>
      <c r="D29" s="33">
        <f t="shared" si="9"/>
        <v>-67729.2</v>
      </c>
      <c r="E29" s="33">
        <f t="shared" si="9"/>
        <v>-56170.4</v>
      </c>
      <c r="F29" s="33">
        <f t="shared" si="9"/>
        <v>-54472</v>
      </c>
      <c r="G29" s="33">
        <f t="shared" si="9"/>
        <v>-28556</v>
      </c>
      <c r="H29" s="33">
        <f t="shared" si="9"/>
        <v>-11629.2</v>
      </c>
      <c r="I29" s="33">
        <f t="shared" si="9"/>
        <v>-17283.2</v>
      </c>
      <c r="J29" s="33">
        <f t="shared" si="9"/>
        <v>-12359.6</v>
      </c>
      <c r="K29" s="33">
        <f t="shared" si="9"/>
        <v>-37083.2</v>
      </c>
      <c r="L29" s="33">
        <f t="shared" si="7"/>
        <v>-326845.2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>SUM(B34:B45)</f>
        <v>-84497.26000000001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-96895.77000000002</v>
      </c>
      <c r="M33"/>
    </row>
    <row r="34" spans="1:13" ht="18.75" customHeight="1">
      <c r="A34" s="37" t="s">
        <v>35</v>
      </c>
      <c r="B34" s="38">
        <v>-64501.86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-64501.86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87034.6799999999</v>
      </c>
      <c r="C48" s="41">
        <f aca="true" t="shared" si="12" ref="C48:K48">IF(C17+C27+C40+C49&lt;0,0,C17+C27+C49)</f>
        <v>202926.72000000003</v>
      </c>
      <c r="D48" s="41">
        <f t="shared" si="12"/>
        <v>706515.61</v>
      </c>
      <c r="E48" s="41">
        <f t="shared" si="12"/>
        <v>590148.9799999999</v>
      </c>
      <c r="F48" s="41">
        <f t="shared" si="12"/>
        <v>628056.01</v>
      </c>
      <c r="G48" s="41">
        <f t="shared" si="12"/>
        <v>280666.57</v>
      </c>
      <c r="H48" s="41">
        <f t="shared" si="12"/>
        <v>150913.34000000003</v>
      </c>
      <c r="I48" s="41">
        <f t="shared" si="12"/>
        <v>242797.09</v>
      </c>
      <c r="J48" s="41">
        <f t="shared" si="12"/>
        <v>211556.11</v>
      </c>
      <c r="K48" s="41">
        <f t="shared" si="12"/>
        <v>353825.3</v>
      </c>
      <c r="L48" s="42">
        <f>SUM(B48:K48)</f>
        <v>3454440.409999999</v>
      </c>
      <c r="M48" s="54"/>
    </row>
    <row r="49" spans="1:12" ht="18.75" customHeight="1">
      <c r="A49" s="27" t="s">
        <v>48</v>
      </c>
      <c r="B49" s="33">
        <v>-95114.3500000001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42">
        <f>SUM(B49:K49)</f>
        <v>-95114.3500000001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87034.67</v>
      </c>
      <c r="C54" s="41">
        <f aca="true" t="shared" si="14" ref="C54:J54">SUM(C55:C66)</f>
        <v>202926.71000000002</v>
      </c>
      <c r="D54" s="41">
        <f t="shared" si="14"/>
        <v>706515.62</v>
      </c>
      <c r="E54" s="41">
        <f t="shared" si="14"/>
        <v>590148.98</v>
      </c>
      <c r="F54" s="41">
        <f t="shared" si="14"/>
        <v>628056.01</v>
      </c>
      <c r="G54" s="41">
        <f t="shared" si="14"/>
        <v>280666.56</v>
      </c>
      <c r="H54" s="41">
        <f t="shared" si="14"/>
        <v>150913.34</v>
      </c>
      <c r="I54" s="41">
        <f>SUM(I55:I69)</f>
        <v>242797.09</v>
      </c>
      <c r="J54" s="41">
        <f t="shared" si="14"/>
        <v>211556.11</v>
      </c>
      <c r="K54" s="41">
        <f>SUM(K55:K68)</f>
        <v>353825.3</v>
      </c>
      <c r="L54" s="46">
        <f>SUM(B54:K54)</f>
        <v>3454440.3899999997</v>
      </c>
      <c r="M54" s="40"/>
    </row>
    <row r="55" spans="1:13" ht="18.75" customHeight="1">
      <c r="A55" s="47" t="s">
        <v>51</v>
      </c>
      <c r="B55" s="48">
        <v>87034.67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87034.67</v>
      </c>
      <c r="M55" s="40"/>
    </row>
    <row r="56" spans="1:12" ht="18.75" customHeight="1">
      <c r="A56" s="47" t="s">
        <v>61</v>
      </c>
      <c r="B56" s="17">
        <v>0</v>
      </c>
      <c r="C56" s="48">
        <v>177297.07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177297.07</v>
      </c>
    </row>
    <row r="57" spans="1:12" ht="18.75" customHeight="1">
      <c r="A57" s="47" t="s">
        <v>62</v>
      </c>
      <c r="B57" s="17">
        <v>0</v>
      </c>
      <c r="C57" s="48">
        <v>25629.64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25629.64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706515.62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706515.62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590148.98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590148.98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628056.01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628056.01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280666.56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280666.56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150913.34</v>
      </c>
      <c r="I62" s="17">
        <v>0</v>
      </c>
      <c r="J62" s="17">
        <v>0</v>
      </c>
      <c r="K62" s="17">
        <v>0</v>
      </c>
      <c r="L62" s="46">
        <f t="shared" si="15"/>
        <v>150913.34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211556.11</v>
      </c>
      <c r="K64" s="17">
        <v>0</v>
      </c>
      <c r="L64" s="46">
        <f t="shared" si="15"/>
        <v>211556.11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177938.74</v>
      </c>
      <c r="L65" s="46">
        <f t="shared" si="15"/>
        <v>177938.74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175886.56</v>
      </c>
      <c r="L66" s="46">
        <f t="shared" si="15"/>
        <v>175886.56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1">
        <v>242797.09</v>
      </c>
      <c r="J69" s="52">
        <v>0</v>
      </c>
      <c r="K69" s="52">
        <v>0</v>
      </c>
      <c r="L69" s="51">
        <f>SUM(B69:K69)</f>
        <v>242797.09</v>
      </c>
    </row>
    <row r="70" spans="1:12" ht="18" customHeight="1">
      <c r="A70" s="53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2021-08-27T12:40:06Z</dcterms:modified>
  <cp:category/>
  <cp:version/>
  <cp:contentType/>
  <cp:contentStatus/>
</cp:coreProperties>
</file>