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<sst xmlns="http://schemas.openxmlformats.org/spreadsheetml/2006/main" count="79" uniqueCount="78">
  <si>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</si>
  <si>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</si>
  <si>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</si>
  <si>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</si>
  <si>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</si>
  <si>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</si>
  <si>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</si>
  <si>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</si>
  <si>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</si>
  <si>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</si>
  <si>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</si>
  <si>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</si>
  <si>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</si>
  <si>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</si>
  <si>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</si>
  <si>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</si>
  <si>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</si>
  <si>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</si>
  <si>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</si>
  <si>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</si>
  <si>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</si>
  <si>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</si>
  <si>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</si>
  <si>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</si>
  <si>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</si>
  <si>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</si>
  <si>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</si>
  <si>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</si>
  <si>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</si>
  <si>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</si>
  <si>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</si>
  <si>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</si>
  <si>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</si>
  <si>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</si>
  <si>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</si>
  <si>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</si>
  <si>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</si>
  <si>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</si>
  <si>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</si>
  <si>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</si>
  <si>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</si>
  <si>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</si>
  <si>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</si>
  <si>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</si>
  <si>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</si>
  <si>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</si>
  <si>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</si>
  <si>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</si>
  <si>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</si>
  <si>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</si>
  <si>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</si>
  <si>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</si>
  <si>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</si>
  <si>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</si>
  <si>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</si>
  <si>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</si>
  <si>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</si>
  <si>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</si>
  <si>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</si>
  <si>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</si>
  <si>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</si>
  <si>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</si>
  <si>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</si>
  <si>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</si>
  <si>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</si>
  <si>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</si>
  <si>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</si>
  <si>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</si>
  <si>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</si>
  <si>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</si>
  <si>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</si>
  <si>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</si>
  <si>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</si>
  <si>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</si>
  <si>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</si>
  <si>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</si>
  <si>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19/08/21 - VENCIMENTO 26/08/21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</si>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</sst>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66572</v>
      </c>
      <c r="C7" s="10">
        <f>C8+C11</f>
        <v>85363</v>
      </c>
      <c r="D7" s="10">
        <f aca="true" t="shared" si="0" ref="D7:K7">D8+D11</f>
        <v>246903</v>
      </c>
      <c r="E7" s="10">
        <f t="shared" si="0"/>
        <v>212070</v>
      </c>
      <c r="F7" s="10">
        <f t="shared" si="0"/>
        <v>222970</v>
      </c>
      <c r="G7" s="10">
        <f t="shared" si="0"/>
        <v>116240</v>
      </c>
      <c r="H7" s="10">
        <f t="shared" si="0"/>
        <v>59616</v>
      </c>
      <c r="I7" s="10">
        <f t="shared" si="0"/>
        <v>102982</v>
      </c>
      <c r="J7" s="10">
        <f t="shared" si="0"/>
        <v>88182</v>
      </c>
      <c r="K7" s="10">
        <f t="shared" si="0"/>
        <v>173961</v>
      </c>
      <c r="L7" s="10">
        <f>SUM(B7:K7)</f>
        <v>1374859</v>
      </c>
      <c r="M7" s="11"/>
    </row>
    <row r="8" spans="1:13" ht="17.25" customHeight="1">
      <c r="A8" s="12" t="s">
        <v>18</v>
      </c>
      <c r="B8" s="13">
        <f>B9+B10</f>
        <v>5227</v>
      </c>
      <c r="C8" s="13">
        <f aca="true" t="shared" si="1" ref="C8:K8">C9+C10</f>
        <v>6297</v>
      </c>
      <c r="D8" s="13">
        <f t="shared" si="1"/>
        <v>18984</v>
      </c>
      <c r="E8" s="13">
        <f t="shared" si="1"/>
        <v>14218</v>
      </c>
      <c r="F8" s="13">
        <f t="shared" si="1"/>
        <v>14202</v>
      </c>
      <c r="G8" s="13">
        <f t="shared" si="1"/>
        <v>9494</v>
      </c>
      <c r="H8" s="13">
        <f t="shared" si="1"/>
        <v>4316</v>
      </c>
      <c r="I8" s="13">
        <f t="shared" si="1"/>
        <v>5437</v>
      </c>
      <c r="J8" s="13">
        <f t="shared" si="1"/>
        <v>5720</v>
      </c>
      <c r="K8" s="13">
        <f t="shared" si="1"/>
        <v>11139</v>
      </c>
      <c r="L8" s="13">
        <f>SUM(B8:K8)</f>
        <v>95034</v>
      </c>
      <c r="M8"/>
    </row>
    <row r="9" spans="1:13" ht="17.25" customHeight="1">
      <c r="A9" s="14" t="s">
        <v>19</v>
      </c>
      <c r="B9" s="15">
        <v>5225</v>
      </c>
      <c r="C9" s="15">
        <v>6297</v>
      </c>
      <c r="D9" s="15">
        <v>18984</v>
      </c>
      <c r="E9" s="15">
        <v>14218</v>
      </c>
      <c r="F9" s="15">
        <v>14202</v>
      </c>
      <c r="G9" s="15">
        <v>9494</v>
      </c>
      <c r="H9" s="15">
        <v>4311</v>
      </c>
      <c r="I9" s="15">
        <v>5437</v>
      </c>
      <c r="J9" s="15">
        <v>5720</v>
      </c>
      <c r="K9" s="15">
        <v>11139</v>
      </c>
      <c r="L9" s="13">
        <f>SUM(B9:K9)</f>
        <v>95027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61345</v>
      </c>
      <c r="C11" s="15">
        <v>79066</v>
      </c>
      <c r="D11" s="15">
        <v>227919</v>
      </c>
      <c r="E11" s="15">
        <v>197852</v>
      </c>
      <c r="F11" s="15">
        <v>208768</v>
      </c>
      <c r="G11" s="15">
        <v>106746</v>
      </c>
      <c r="H11" s="15">
        <v>55300</v>
      </c>
      <c r="I11" s="15">
        <v>97545</v>
      </c>
      <c r="J11" s="15">
        <v>82462</v>
      </c>
      <c r="K11" s="15">
        <v>162822</v>
      </c>
      <c r="L11" s="13">
        <f>SUM(B11:K11)</f>
        <v>1279825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1.231376668363795</v>
      </c>
      <c r="C15" s="22">
        <v>1.417853137965582</v>
      </c>
      <c r="D15" s="22">
        <v>1.3660395199095</v>
      </c>
      <c r="E15" s="22">
        <v>1.266387817030708</v>
      </c>
      <c r="F15" s="22">
        <v>1.456444686255391</v>
      </c>
      <c r="G15" s="22">
        <v>1.409282706370642</v>
      </c>
      <c r="H15" s="22">
        <v>1.414013852069858</v>
      </c>
      <c r="I15" s="22">
        <v>1.33974109732576</v>
      </c>
      <c r="J15" s="22">
        <v>1.607999600346713</v>
      </c>
      <c r="K15" s="22">
        <v>1.246814745229874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488287.07999999996</v>
      </c>
      <c r="C17" s="25">
        <f aca="true" t="shared" si="2" ref="C17:K17">C18+C19+C20+C21+C22+C23+C24</f>
        <v>384335.14999999997</v>
      </c>
      <c r="D17" s="25">
        <f t="shared" si="2"/>
        <v>1284282.16</v>
      </c>
      <c r="E17" s="25">
        <f t="shared" si="2"/>
        <v>1027499.0399999999</v>
      </c>
      <c r="F17" s="25">
        <f t="shared" si="2"/>
        <v>1109911.08</v>
      </c>
      <c r="G17" s="25">
        <f t="shared" si="2"/>
        <v>618545.02</v>
      </c>
      <c r="H17" s="25">
        <f t="shared" si="2"/>
        <v>352688.66000000003</v>
      </c>
      <c r="I17" s="25">
        <f t="shared" si="2"/>
        <v>467917.57</v>
      </c>
      <c r="J17" s="25">
        <f t="shared" si="2"/>
        <v>523985.87000000005</v>
      </c>
      <c r="K17" s="25">
        <f t="shared" si="2"/>
        <v>654286.45</v>
      </c>
      <c r="L17" s="25">
        <f>L18+L19+L20+L21+L22+L23+L24</f>
        <v>6911738.079999999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394392.5</v>
      </c>
      <c r="C18" s="33">
        <f t="shared" si="3"/>
        <v>266545.97</v>
      </c>
      <c r="D18" s="33">
        <f t="shared" si="3"/>
        <v>918158.19</v>
      </c>
      <c r="E18" s="33">
        <f t="shared" si="3"/>
        <v>797531.65</v>
      </c>
      <c r="F18" s="33">
        <f t="shared" si="3"/>
        <v>742289.43</v>
      </c>
      <c r="G18" s="33">
        <f t="shared" si="3"/>
        <v>425229.17</v>
      </c>
      <c r="H18" s="33">
        <f t="shared" si="3"/>
        <v>240288.25</v>
      </c>
      <c r="I18" s="33">
        <f t="shared" si="3"/>
        <v>344752.84</v>
      </c>
      <c r="J18" s="33">
        <f t="shared" si="3"/>
        <v>317860.84</v>
      </c>
      <c r="K18" s="33">
        <f t="shared" si="3"/>
        <v>511967.22</v>
      </c>
      <c r="L18" s="33">
        <f aca="true" t="shared" si="4" ref="L18:L24">SUM(B18:K18)</f>
        <v>4959016.06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91253.22</v>
      </c>
      <c r="C19" s="33">
        <f t="shared" si="5"/>
        <v>111377.07</v>
      </c>
      <c r="D19" s="33">
        <f t="shared" si="5"/>
        <v>336082.18</v>
      </c>
      <c r="E19" s="33">
        <f t="shared" si="5"/>
        <v>212452.72</v>
      </c>
      <c r="F19" s="33">
        <f t="shared" si="5"/>
        <v>338814.07</v>
      </c>
      <c r="G19" s="33">
        <f t="shared" si="5"/>
        <v>174038.95</v>
      </c>
      <c r="H19" s="33">
        <f t="shared" si="5"/>
        <v>99482.66</v>
      </c>
      <c r="I19" s="33">
        <f t="shared" si="5"/>
        <v>117126.71</v>
      </c>
      <c r="J19" s="33">
        <f t="shared" si="5"/>
        <v>193259.26</v>
      </c>
      <c r="K19" s="33">
        <f t="shared" si="5"/>
        <v>126361.06</v>
      </c>
      <c r="L19" s="33">
        <f t="shared" si="4"/>
        <v>1800247.9</v>
      </c>
      <c r="M19"/>
    </row>
    <row r="20" spans="1:13" ht="17.25" customHeight="1">
      <c r="A20" s="27" t="s">
        <v>26</v>
      </c>
      <c r="B20" s="33">
        <v>1300.13</v>
      </c>
      <c r="C20" s="33">
        <v>5070.88</v>
      </c>
      <c r="D20" s="33">
        <v>27359.33</v>
      </c>
      <c r="E20" s="33">
        <v>19161.24</v>
      </c>
      <c r="F20" s="33">
        <v>27466.35</v>
      </c>
      <c r="G20" s="33">
        <v>19276.9</v>
      </c>
      <c r="H20" s="33">
        <v>11576.52</v>
      </c>
      <c r="I20" s="33">
        <v>4696.79</v>
      </c>
      <c r="J20" s="33">
        <v>10183.31</v>
      </c>
      <c r="K20" s="33">
        <v>13275.71</v>
      </c>
      <c r="L20" s="33">
        <f t="shared" si="4"/>
        <v>139367.15999999997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-43777.4</v>
      </c>
      <c r="C27" s="33">
        <f t="shared" si="6"/>
        <v>-30439.2</v>
      </c>
      <c r="D27" s="33">
        <f t="shared" si="6"/>
        <v>-87529.20000000001</v>
      </c>
      <c r="E27" s="33">
        <f t="shared" si="6"/>
        <v>-67119.75</v>
      </c>
      <c r="F27" s="33">
        <f t="shared" si="6"/>
        <v>-65260.8</v>
      </c>
      <c r="G27" s="33">
        <f t="shared" si="6"/>
        <v>-42565.6</v>
      </c>
      <c r="H27" s="33">
        <f t="shared" si="6"/>
        <v>-26806.36</v>
      </c>
      <c r="I27" s="33">
        <f t="shared" si="6"/>
        <v>-31643.46</v>
      </c>
      <c r="J27" s="33">
        <f t="shared" si="6"/>
        <v>-25960</v>
      </c>
      <c r="K27" s="33">
        <f t="shared" si="6"/>
        <v>-49447.2</v>
      </c>
      <c r="L27" s="33">
        <f aca="true" t="shared" si="7" ref="L27:L33">SUM(B27:K27)</f>
        <v>-470548.97000000003</v>
      </c>
      <c r="M27"/>
    </row>
    <row r="28" spans="1:13" ht="18.75" customHeight="1">
      <c r="A28" s="27" t="s">
        <v>30</v>
      </c>
      <c r="B28" s="33">
        <f>B29+B30+B31+B32</f>
        <v>-22990</v>
      </c>
      <c r="C28" s="33">
        <f aca="true" t="shared" si="8" ref="C28:K28">C29+C30+C31+C32</f>
        <v>-27706.8</v>
      </c>
      <c r="D28" s="33">
        <f t="shared" si="8"/>
        <v>-83529.6</v>
      </c>
      <c r="E28" s="33">
        <f t="shared" si="8"/>
        <v>-62559.2</v>
      </c>
      <c r="F28" s="33">
        <f t="shared" si="8"/>
        <v>-62488.8</v>
      </c>
      <c r="G28" s="33">
        <f t="shared" si="8"/>
        <v>-41773.6</v>
      </c>
      <c r="H28" s="33">
        <f t="shared" si="8"/>
        <v>-18968.4</v>
      </c>
      <c r="I28" s="33">
        <f t="shared" si="8"/>
        <v>-31643.46</v>
      </c>
      <c r="J28" s="33">
        <f t="shared" si="8"/>
        <v>-25168</v>
      </c>
      <c r="K28" s="33">
        <f t="shared" si="8"/>
        <v>-49011.6</v>
      </c>
      <c r="L28" s="33">
        <f t="shared" si="7"/>
        <v>-425839.46</v>
      </c>
      <c r="M28"/>
    </row>
    <row r="29" spans="1:13" s="36" customFormat="1" ht="18.75" customHeight="1">
      <c r="A29" s="34" t="s">
        <v>58</v>
      </c>
      <c r="B29" s="33">
        <f>-ROUND((B9)*$E$3,2)</f>
        <v>-22990</v>
      </c>
      <c r="C29" s="33">
        <f aca="true" t="shared" si="9" ref="C29:K29">-ROUND((C9)*$E$3,2)</f>
        <v>-27706.8</v>
      </c>
      <c r="D29" s="33">
        <f t="shared" si="9"/>
        <v>-83529.6</v>
      </c>
      <c r="E29" s="33">
        <f t="shared" si="9"/>
        <v>-62559.2</v>
      </c>
      <c r="F29" s="33">
        <f t="shared" si="9"/>
        <v>-62488.8</v>
      </c>
      <c r="G29" s="33">
        <f t="shared" si="9"/>
        <v>-41773.6</v>
      </c>
      <c r="H29" s="33">
        <f t="shared" si="9"/>
        <v>-18968.4</v>
      </c>
      <c r="I29" s="33">
        <f t="shared" si="9"/>
        <v>-23922.8</v>
      </c>
      <c r="J29" s="33">
        <f t="shared" si="9"/>
        <v>-25168</v>
      </c>
      <c r="K29" s="33">
        <f t="shared" si="9"/>
        <v>-49011.6</v>
      </c>
      <c r="L29" s="33">
        <f t="shared" si="7"/>
        <v>-418118.8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-214</v>
      </c>
      <c r="J31" s="17">
        <v>0</v>
      </c>
      <c r="K31" s="17">
        <v>0</v>
      </c>
      <c r="L31" s="33">
        <f t="shared" si="7"/>
        <v>-214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-7506.66</v>
      </c>
      <c r="J32" s="17">
        <v>0</v>
      </c>
      <c r="K32" s="17">
        <v>0</v>
      </c>
      <c r="L32" s="33">
        <f t="shared" si="7"/>
        <v>-7506.66</v>
      </c>
      <c r="M32"/>
    </row>
    <row r="33" spans="1:13" s="36" customFormat="1" ht="18.75" customHeight="1">
      <c r="A33" s="27" t="s">
        <v>34</v>
      </c>
      <c r="B33" s="38">
        <f>SUM(B34:B45)</f>
        <v>-20787.4</v>
      </c>
      <c r="C33" s="38">
        <f aca="true" t="shared" si="10" ref="C33:K33">SUM(C34:C45)</f>
        <v>-2732.4</v>
      </c>
      <c r="D33" s="38">
        <f t="shared" si="10"/>
        <v>-3999.6</v>
      </c>
      <c r="E33" s="38">
        <f t="shared" si="10"/>
        <v>-4560.55</v>
      </c>
      <c r="F33" s="38">
        <f t="shared" si="10"/>
        <v>-2772</v>
      </c>
      <c r="G33" s="38">
        <f t="shared" si="10"/>
        <v>-792</v>
      </c>
      <c r="H33" s="38">
        <f t="shared" si="10"/>
        <v>-7837.96</v>
      </c>
      <c r="I33" s="38">
        <f t="shared" si="10"/>
        <v>0</v>
      </c>
      <c r="J33" s="38">
        <f t="shared" si="10"/>
        <v>-792</v>
      </c>
      <c r="K33" s="38">
        <f t="shared" si="10"/>
        <v>-435.6</v>
      </c>
      <c r="L33" s="33">
        <f t="shared" si="7"/>
        <v>-44709.509999999995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-792</v>
      </c>
      <c r="C38" s="17">
        <v>-2732.4</v>
      </c>
      <c r="D38" s="17">
        <v>-3999.6</v>
      </c>
      <c r="E38" s="17">
        <v>0</v>
      </c>
      <c r="F38" s="17">
        <v>-2772</v>
      </c>
      <c r="G38" s="17">
        <v>-792</v>
      </c>
      <c r="H38" s="17">
        <v>0</v>
      </c>
      <c r="I38" s="17">
        <v>0</v>
      </c>
      <c r="J38" s="17">
        <v>-792</v>
      </c>
      <c r="K38" s="17">
        <v>-435.6</v>
      </c>
      <c r="L38" s="30">
        <f t="shared" si="11"/>
        <v>-12315.6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444509.67999999993</v>
      </c>
      <c r="C48" s="41">
        <f aca="true" t="shared" si="12" ref="C48:K48">IF(C17+C27+C40+C49&lt;0,0,C17+C27+C49)</f>
        <v>353895.94999999995</v>
      </c>
      <c r="D48" s="41">
        <f t="shared" si="12"/>
        <v>1196752.96</v>
      </c>
      <c r="E48" s="41">
        <f t="shared" si="12"/>
        <v>960379.2899999999</v>
      </c>
      <c r="F48" s="41">
        <f t="shared" si="12"/>
        <v>1044650.28</v>
      </c>
      <c r="G48" s="41">
        <f t="shared" si="12"/>
        <v>575979.42</v>
      </c>
      <c r="H48" s="41">
        <f t="shared" si="12"/>
        <v>325882.30000000005</v>
      </c>
      <c r="I48" s="41">
        <f t="shared" si="12"/>
        <v>436274.11</v>
      </c>
      <c r="J48" s="41">
        <f t="shared" si="12"/>
        <v>498025.87000000005</v>
      </c>
      <c r="K48" s="41">
        <f t="shared" si="12"/>
        <v>604839.25</v>
      </c>
      <c r="L48" s="42">
        <f>SUM(B48:K48)</f>
        <v>6441189.11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444509.68</v>
      </c>
      <c r="C54" s="41">
        <f aca="true" t="shared" si="14" ref="C54:J54">SUM(C55:C66)</f>
        <v>353895.95</v>
      </c>
      <c r="D54" s="41">
        <f t="shared" si="14"/>
        <v>1196752.96</v>
      </c>
      <c r="E54" s="41">
        <f t="shared" si="14"/>
        <v>960379.28</v>
      </c>
      <c r="F54" s="41">
        <f t="shared" si="14"/>
        <v>1044650.27</v>
      </c>
      <c r="G54" s="41">
        <f t="shared" si="14"/>
        <v>575979.41</v>
      </c>
      <c r="H54" s="41">
        <f t="shared" si="14"/>
        <v>325882.31</v>
      </c>
      <c r="I54" s="41">
        <f>SUM(I55:I69)</f>
        <v>436274.11</v>
      </c>
      <c r="J54" s="41">
        <f t="shared" si="14"/>
        <v>498025.87</v>
      </c>
      <c r="K54" s="41">
        <f>SUM(K55:K68)</f>
        <v>604839.25</v>
      </c>
      <c r="L54" s="46">
        <f>SUM(B54:K54)</f>
        <v>6441189.09</v>
      </c>
      <c r="M54" s="40"/>
    </row>
    <row r="55" spans="1:13" ht="18.75" customHeight="1">
      <c r="A55" s="47" t="s">
        <v>51</v>
      </c>
      <c r="B55" s="48">
        <v>444509.68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444509.68</v>
      </c>
      <c r="M55" s="40"/>
    </row>
    <row r="56" spans="1:12" ht="18.75" customHeight="1">
      <c r="A56" s="47" t="s">
        <v>61</v>
      </c>
      <c r="B56" s="17">
        <v>0</v>
      </c>
      <c r="C56" s="48">
        <v>309482.01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309482.01</v>
      </c>
    </row>
    <row r="57" spans="1:12" ht="18.75" customHeight="1">
      <c r="A57" s="47" t="s">
        <v>62</v>
      </c>
      <c r="B57" s="17">
        <v>0</v>
      </c>
      <c r="C57" s="48">
        <v>44413.94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44413.94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1196752.96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1196752.96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960379.28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960379.28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1044650.27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1044650.27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575979.41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575979.41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325882.31</v>
      </c>
      <c r="I62" s="17">
        <v>0</v>
      </c>
      <c r="J62" s="17">
        <v>0</v>
      </c>
      <c r="K62" s="17">
        <v>0</v>
      </c>
      <c r="L62" s="46">
        <f t="shared" si="15"/>
        <v>325882.31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498025.87</v>
      </c>
      <c r="K64" s="17">
        <v>0</v>
      </c>
      <c r="L64" s="46">
        <f t="shared" si="15"/>
        <v>498025.87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336593.04</v>
      </c>
      <c r="L65" s="46">
        <f t="shared" si="15"/>
        <v>336593.04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268246.21</v>
      </c>
      <c r="L66" s="46">
        <f t="shared" si="15"/>
        <v>268246.21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436274.11</v>
      </c>
      <c r="J69" s="53">
        <v>0</v>
      </c>
      <c r="K69" s="53">
        <v>0</v>
      </c>
      <c r="L69" s="51">
        <f>SUM(B69:K69)</f>
        <v>436274.11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2021-08-25T17:10:01Z</dcterms:modified>
  <cp:category/>
  <cp:version/>
  <cp:contentType/>
  <cp:contentStatus/>
</cp:coreProperties>
</file>