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<sst xmlns="http://schemas.openxmlformats.org/spreadsheetml/2006/main" count="79" uniqueCount="78">
  <si>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</si>
  <si>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</si>
  <si>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</si>
  <si>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</si>
  <si>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</si>
  <si>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</si>
  <si>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</si>
  <si>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</si>
  <si>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</si>
  <si>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</si>
  <si>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</si>
  <si>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</si>
  <si>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</si>
  <si>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</si>
  <si>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</si>
  <si>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</si>
  <si>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</si>
  <si>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</si>
  <si>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</si>
  <si>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</si>
  <si>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</si>
  <si>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</si>
  <si>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</si>
  <si>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</si>
  <si>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</si>
  <si>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</si>
  <si>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</si>
  <si>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</si>
  <si>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</si>
  <si>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</si>
  <si>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</si>
  <si>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</si>
  <si>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</si>
  <si>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</si>
  <si>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</si>
  <si>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</si>
  <si>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</si>
  <si>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</si>
  <si>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</si>
  <si>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</si>
  <si>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</si>
  <si>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</si>
  <si>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</si>
  <si>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</si>
  <si>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</si>
  <si>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</si>
  <si>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</si>
  <si>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</si>
  <si>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</si>
  <si>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</si>
  <si>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</si>
  <si>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</si>
  <si>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</si>
  <si>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</si>
  <si>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</si>
  <si>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</si>
  <si>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</si>
  <si>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</si>
  <si>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</si>
  <si>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</si>
  <si>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</si>
  <si>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</si>
  <si>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</si>
  <si>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</si>
  <si>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</si>
  <si>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</si>
  <si>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</si>
  <si>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</si>
  <si>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</si>
  <si>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</si>
  <si>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</si>
  <si>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</si>
  <si>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</si>
  <si>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</si>
  <si>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</si>
  <si>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</si>
  <si>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18/08/21 - VENCIMENTO 25/08/21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</si>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</sst>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0" activeCellId="1" sqref="A1:L1 A10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68637</v>
      </c>
      <c r="C7" s="10">
        <f>C8+C11</f>
        <v>86429</v>
      </c>
      <c r="D7" s="10">
        <f aca="true" t="shared" si="0" ref="D7:K7">D8+D11</f>
        <v>247540</v>
      </c>
      <c r="E7" s="10">
        <f t="shared" si="0"/>
        <v>214692</v>
      </c>
      <c r="F7" s="10">
        <f t="shared" si="0"/>
        <v>223782</v>
      </c>
      <c r="G7" s="10">
        <f t="shared" si="0"/>
        <v>116097</v>
      </c>
      <c r="H7" s="10">
        <f t="shared" si="0"/>
        <v>59587</v>
      </c>
      <c r="I7" s="10">
        <f t="shared" si="0"/>
        <v>104211</v>
      </c>
      <c r="J7" s="10">
        <f t="shared" si="0"/>
        <v>87963</v>
      </c>
      <c r="K7" s="10">
        <f t="shared" si="0"/>
        <v>174434</v>
      </c>
      <c r="L7" s="10">
        <f>SUM(B7:K7)</f>
        <v>1383372</v>
      </c>
      <c r="M7" s="11"/>
    </row>
    <row r="8" spans="1:13" ht="17.25" customHeight="1">
      <c r="A8" s="12" t="s">
        <v>18</v>
      </c>
      <c r="B8" s="13">
        <f>B9+B10</f>
        <v>5547</v>
      </c>
      <c r="C8" s="13">
        <f aca="true" t="shared" si="1" ref="C8:K8">C9+C10</f>
        <v>6253</v>
      </c>
      <c r="D8" s="13">
        <f t="shared" si="1"/>
        <v>19070</v>
      </c>
      <c r="E8" s="13">
        <f t="shared" si="1"/>
        <v>14399</v>
      </c>
      <c r="F8" s="13">
        <f t="shared" si="1"/>
        <v>14795</v>
      </c>
      <c r="G8" s="13">
        <f t="shared" si="1"/>
        <v>9380</v>
      </c>
      <c r="H8" s="13">
        <f t="shared" si="1"/>
        <v>4292</v>
      </c>
      <c r="I8" s="13">
        <f t="shared" si="1"/>
        <v>5506</v>
      </c>
      <c r="J8" s="13">
        <f t="shared" si="1"/>
        <v>5722</v>
      </c>
      <c r="K8" s="13">
        <f t="shared" si="1"/>
        <v>11166</v>
      </c>
      <c r="L8" s="13">
        <f>SUM(B8:K8)</f>
        <v>96130</v>
      </c>
      <c r="M8"/>
    </row>
    <row r="9" spans="1:13" ht="17.25" customHeight="1">
      <c r="A9" s="14" t="s">
        <v>19</v>
      </c>
      <c r="B9" s="15">
        <v>5546</v>
      </c>
      <c r="C9" s="15">
        <v>6253</v>
      </c>
      <c r="D9" s="15">
        <v>19070</v>
      </c>
      <c r="E9" s="15">
        <v>14399</v>
      </c>
      <c r="F9" s="15">
        <v>14795</v>
      </c>
      <c r="G9" s="15">
        <v>9380</v>
      </c>
      <c r="H9" s="15">
        <v>4283</v>
      </c>
      <c r="I9" s="15">
        <v>5506</v>
      </c>
      <c r="J9" s="15">
        <v>5722</v>
      </c>
      <c r="K9" s="15">
        <v>11166</v>
      </c>
      <c r="L9" s="13">
        <f>SUM(B9:K9)</f>
        <v>96120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63090</v>
      </c>
      <c r="C11" s="15">
        <v>80176</v>
      </c>
      <c r="D11" s="15">
        <v>228470</v>
      </c>
      <c r="E11" s="15">
        <v>200293</v>
      </c>
      <c r="F11" s="15">
        <v>208987</v>
      </c>
      <c r="G11" s="15">
        <v>106717</v>
      </c>
      <c r="H11" s="15">
        <v>55295</v>
      </c>
      <c r="I11" s="15">
        <v>98705</v>
      </c>
      <c r="J11" s="15">
        <v>82241</v>
      </c>
      <c r="K11" s="15">
        <v>163268</v>
      </c>
      <c r="L11" s="13">
        <f>SUM(B11:K11)</f>
        <v>1287242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1.198910414456689</v>
      </c>
      <c r="C15" s="22">
        <v>1.402959327278417</v>
      </c>
      <c r="D15" s="22">
        <v>1.363008474046575</v>
      </c>
      <c r="E15" s="22">
        <v>1.255835461073703</v>
      </c>
      <c r="F15" s="22">
        <v>1.451946532721687</v>
      </c>
      <c r="G15" s="22">
        <v>1.410730852281318</v>
      </c>
      <c r="H15" s="22">
        <v>1.405514818951135</v>
      </c>
      <c r="I15" s="22">
        <v>1.320119224379382</v>
      </c>
      <c r="J15" s="22">
        <v>1.611475462580733</v>
      </c>
      <c r="K15" s="22">
        <v>1.241248114375612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490339.25999999995</v>
      </c>
      <c r="C17" s="25">
        <f aca="true" t="shared" si="2" ref="C17:K17">C18+C19+C20+C21+C22+C23+C24</f>
        <v>384868.88</v>
      </c>
      <c r="D17" s="25">
        <f t="shared" si="2"/>
        <v>1284445.36</v>
      </c>
      <c r="E17" s="25">
        <f t="shared" si="2"/>
        <v>1031674.2599999999</v>
      </c>
      <c r="F17" s="25">
        <f t="shared" si="2"/>
        <v>1110636.83</v>
      </c>
      <c r="G17" s="25">
        <f t="shared" si="2"/>
        <v>618065.95</v>
      </c>
      <c r="H17" s="25">
        <f t="shared" si="2"/>
        <v>350498.47</v>
      </c>
      <c r="I17" s="25">
        <f t="shared" si="2"/>
        <v>466667.38999999996</v>
      </c>
      <c r="J17" s="25">
        <f t="shared" si="2"/>
        <v>523070.44</v>
      </c>
      <c r="K17" s="25">
        <f t="shared" si="2"/>
        <v>652956.5499999999</v>
      </c>
      <c r="L17" s="25">
        <f>L18+L19+L20+L21+L22+L23+L24</f>
        <v>6913223.389999999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406626.18</v>
      </c>
      <c r="C18" s="33">
        <f t="shared" si="3"/>
        <v>269874.55</v>
      </c>
      <c r="D18" s="33">
        <f t="shared" si="3"/>
        <v>920527</v>
      </c>
      <c r="E18" s="33">
        <f t="shared" si="3"/>
        <v>807392.2</v>
      </c>
      <c r="F18" s="33">
        <f t="shared" si="3"/>
        <v>744992.66</v>
      </c>
      <c r="G18" s="33">
        <f t="shared" si="3"/>
        <v>424706.05</v>
      </c>
      <c r="H18" s="33">
        <f t="shared" si="3"/>
        <v>240171.36</v>
      </c>
      <c r="I18" s="33">
        <f t="shared" si="3"/>
        <v>348867.16</v>
      </c>
      <c r="J18" s="33">
        <f t="shared" si="3"/>
        <v>317071.43</v>
      </c>
      <c r="K18" s="33">
        <f t="shared" si="3"/>
        <v>513359.26</v>
      </c>
      <c r="L18" s="33">
        <f aca="true" t="shared" si="4" ref="L18:L24">SUM(B18:K18)</f>
        <v>4993587.85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80882.18</v>
      </c>
      <c r="C19" s="33">
        <f t="shared" si="5"/>
        <v>108748.47</v>
      </c>
      <c r="D19" s="33">
        <f t="shared" si="5"/>
        <v>334159.1</v>
      </c>
      <c r="E19" s="33">
        <f t="shared" si="5"/>
        <v>206559.56</v>
      </c>
      <c r="F19" s="33">
        <f t="shared" si="5"/>
        <v>336696.85</v>
      </c>
      <c r="G19" s="33">
        <f t="shared" si="5"/>
        <v>174439.88</v>
      </c>
      <c r="H19" s="33">
        <f t="shared" si="5"/>
        <v>97393.05</v>
      </c>
      <c r="I19" s="33">
        <f t="shared" si="5"/>
        <v>111679.08</v>
      </c>
      <c r="J19" s="33">
        <f t="shared" si="5"/>
        <v>193881.4</v>
      </c>
      <c r="K19" s="33">
        <f t="shared" si="5"/>
        <v>123846.95</v>
      </c>
      <c r="L19" s="33">
        <f t="shared" si="4"/>
        <v>1768286.52</v>
      </c>
      <c r="M19"/>
    </row>
    <row r="20" spans="1:13" ht="17.25" customHeight="1">
      <c r="A20" s="27" t="s">
        <v>26</v>
      </c>
      <c r="B20" s="33">
        <v>1489.67</v>
      </c>
      <c r="C20" s="33">
        <v>4904.63</v>
      </c>
      <c r="D20" s="33">
        <v>27076.8</v>
      </c>
      <c r="E20" s="33">
        <v>19369.07</v>
      </c>
      <c r="F20" s="33">
        <v>27606.09</v>
      </c>
      <c r="G20" s="33">
        <v>18920.02</v>
      </c>
      <c r="H20" s="33">
        <v>11592.83</v>
      </c>
      <c r="I20" s="33">
        <v>4779.92</v>
      </c>
      <c r="J20" s="33">
        <v>9435.15</v>
      </c>
      <c r="K20" s="33">
        <v>13067.88</v>
      </c>
      <c r="L20" s="33">
        <f t="shared" si="4"/>
        <v>138242.06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-44397.8</v>
      </c>
      <c r="C27" s="33">
        <f t="shared" si="6"/>
        <v>-27513.2</v>
      </c>
      <c r="D27" s="33">
        <f t="shared" si="6"/>
        <v>-83908</v>
      </c>
      <c r="E27" s="33">
        <f t="shared" si="6"/>
        <v>-67916.15</v>
      </c>
      <c r="F27" s="33">
        <f t="shared" si="6"/>
        <v>-65098</v>
      </c>
      <c r="G27" s="33">
        <f t="shared" si="6"/>
        <v>-41272</v>
      </c>
      <c r="H27" s="33">
        <f t="shared" si="6"/>
        <v>-26683.16</v>
      </c>
      <c r="I27" s="33">
        <f t="shared" si="6"/>
        <v>-33687.89</v>
      </c>
      <c r="J27" s="33">
        <f t="shared" si="6"/>
        <v>-25176.8</v>
      </c>
      <c r="K27" s="33">
        <f t="shared" si="6"/>
        <v>-49130.4</v>
      </c>
      <c r="L27" s="33">
        <f aca="true" t="shared" si="7" ref="L27:L33">SUM(B27:K27)</f>
        <v>-464783.4</v>
      </c>
      <c r="M27"/>
    </row>
    <row r="28" spans="1:13" ht="18.75" customHeight="1">
      <c r="A28" s="27" t="s">
        <v>30</v>
      </c>
      <c r="B28" s="33">
        <f>B29+B30+B31+B32</f>
        <v>-24402.4</v>
      </c>
      <c r="C28" s="33">
        <f aca="true" t="shared" si="8" ref="C28:K28">C29+C30+C31+C32</f>
        <v>-27513.2</v>
      </c>
      <c r="D28" s="33">
        <f t="shared" si="8"/>
        <v>-83908</v>
      </c>
      <c r="E28" s="33">
        <f t="shared" si="8"/>
        <v>-63355.6</v>
      </c>
      <c r="F28" s="33">
        <f t="shared" si="8"/>
        <v>-65098</v>
      </c>
      <c r="G28" s="33">
        <f t="shared" si="8"/>
        <v>-41272</v>
      </c>
      <c r="H28" s="33">
        <f t="shared" si="8"/>
        <v>-18845.2</v>
      </c>
      <c r="I28" s="33">
        <f t="shared" si="8"/>
        <v>-33687.89</v>
      </c>
      <c r="J28" s="33">
        <f t="shared" si="8"/>
        <v>-25176.8</v>
      </c>
      <c r="K28" s="33">
        <f t="shared" si="8"/>
        <v>-49130.4</v>
      </c>
      <c r="L28" s="33">
        <f t="shared" si="7"/>
        <v>-432389.49000000005</v>
      </c>
      <c r="M28"/>
    </row>
    <row r="29" spans="1:13" s="36" customFormat="1" ht="18.75" customHeight="1">
      <c r="A29" s="34" t="s">
        <v>58</v>
      </c>
      <c r="B29" s="33">
        <f>-ROUND((B9)*$E$3,2)</f>
        <v>-24402.4</v>
      </c>
      <c r="C29" s="33">
        <f aca="true" t="shared" si="9" ref="C29:K29">-ROUND((C9)*$E$3,2)</f>
        <v>-27513.2</v>
      </c>
      <c r="D29" s="33">
        <f t="shared" si="9"/>
        <v>-83908</v>
      </c>
      <c r="E29" s="33">
        <f t="shared" si="9"/>
        <v>-63355.6</v>
      </c>
      <c r="F29" s="33">
        <f t="shared" si="9"/>
        <v>-65098</v>
      </c>
      <c r="G29" s="33">
        <f t="shared" si="9"/>
        <v>-41272</v>
      </c>
      <c r="H29" s="33">
        <f t="shared" si="9"/>
        <v>-18845.2</v>
      </c>
      <c r="I29" s="33">
        <f t="shared" si="9"/>
        <v>-24226.4</v>
      </c>
      <c r="J29" s="33">
        <f t="shared" si="9"/>
        <v>-25176.8</v>
      </c>
      <c r="K29" s="33">
        <f t="shared" si="9"/>
        <v>-49130.4</v>
      </c>
      <c r="L29" s="33">
        <f t="shared" si="7"/>
        <v>-422928.00000000006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-253.43</v>
      </c>
      <c r="J31" s="17">
        <v>0</v>
      </c>
      <c r="K31" s="17">
        <v>0</v>
      </c>
      <c r="L31" s="33">
        <f t="shared" si="7"/>
        <v>-253.43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-9208.06</v>
      </c>
      <c r="J32" s="17">
        <v>0</v>
      </c>
      <c r="K32" s="17">
        <v>0</v>
      </c>
      <c r="L32" s="33">
        <f t="shared" si="7"/>
        <v>-9208.06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445941.45999999996</v>
      </c>
      <c r="C48" s="41">
        <f aca="true" t="shared" si="12" ref="C48:K48">IF(C17+C27+C40+C49&lt;0,0,C17+C27+C49)</f>
        <v>357355.68</v>
      </c>
      <c r="D48" s="41">
        <f t="shared" si="12"/>
        <v>1200537.36</v>
      </c>
      <c r="E48" s="41">
        <f t="shared" si="12"/>
        <v>963758.1099999999</v>
      </c>
      <c r="F48" s="41">
        <f t="shared" si="12"/>
        <v>1045538.8300000001</v>
      </c>
      <c r="G48" s="41">
        <f t="shared" si="12"/>
        <v>576793.95</v>
      </c>
      <c r="H48" s="41">
        <f t="shared" si="12"/>
        <v>323815.31</v>
      </c>
      <c r="I48" s="41">
        <f t="shared" si="12"/>
        <v>432979.49999999994</v>
      </c>
      <c r="J48" s="41">
        <f t="shared" si="12"/>
        <v>497893.64</v>
      </c>
      <c r="K48" s="41">
        <f t="shared" si="12"/>
        <v>603826.1499999999</v>
      </c>
      <c r="L48" s="42">
        <f>SUM(B48:K48)</f>
        <v>6448439.989999998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445941.46</v>
      </c>
      <c r="C54" s="41">
        <f aca="true" t="shared" si="14" ref="C54:J54">SUM(C55:C66)</f>
        <v>357355.68</v>
      </c>
      <c r="D54" s="41">
        <f t="shared" si="14"/>
        <v>1200537.36</v>
      </c>
      <c r="E54" s="41">
        <f t="shared" si="14"/>
        <v>963758.1</v>
      </c>
      <c r="F54" s="41">
        <f t="shared" si="14"/>
        <v>1045538.82</v>
      </c>
      <c r="G54" s="41">
        <f t="shared" si="14"/>
        <v>576793.94</v>
      </c>
      <c r="H54" s="41">
        <f t="shared" si="14"/>
        <v>323815.31</v>
      </c>
      <c r="I54" s="41">
        <f>SUM(I55:I69)</f>
        <v>432979.5</v>
      </c>
      <c r="J54" s="41">
        <f t="shared" si="14"/>
        <v>497893.64</v>
      </c>
      <c r="K54" s="41">
        <f>SUM(K55:K68)</f>
        <v>603826.1599999999</v>
      </c>
      <c r="L54" s="46">
        <f>SUM(B54:K54)</f>
        <v>6448439.969999999</v>
      </c>
      <c r="M54" s="40"/>
    </row>
    <row r="55" spans="1:13" ht="18.75" customHeight="1">
      <c r="A55" s="47" t="s">
        <v>51</v>
      </c>
      <c r="B55" s="48">
        <v>445941.46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445941.46</v>
      </c>
      <c r="M55" s="40"/>
    </row>
    <row r="56" spans="1:12" ht="18.75" customHeight="1">
      <c r="A56" s="47" t="s">
        <v>61</v>
      </c>
      <c r="B56" s="17">
        <v>0</v>
      </c>
      <c r="C56" s="48">
        <v>312221.66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312221.66</v>
      </c>
    </row>
    <row r="57" spans="1:12" ht="18.75" customHeight="1">
      <c r="A57" s="47" t="s">
        <v>62</v>
      </c>
      <c r="B57" s="17">
        <v>0</v>
      </c>
      <c r="C57" s="48">
        <v>45134.02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45134.02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1200537.36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1200537.36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963758.1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963758.1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1045538.82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1045538.82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576793.94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576793.94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323815.31</v>
      </c>
      <c r="I62" s="17">
        <v>0</v>
      </c>
      <c r="J62" s="17">
        <v>0</v>
      </c>
      <c r="K62" s="17">
        <v>0</v>
      </c>
      <c r="L62" s="46">
        <f t="shared" si="15"/>
        <v>323815.31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497893.64</v>
      </c>
      <c r="K64" s="17">
        <v>0</v>
      </c>
      <c r="L64" s="46">
        <f t="shared" si="15"/>
        <v>497893.64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335848.11</v>
      </c>
      <c r="L65" s="46">
        <f t="shared" si="15"/>
        <v>335848.11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267978.05</v>
      </c>
      <c r="L66" s="46">
        <f t="shared" si="15"/>
        <v>267978.05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432979.5</v>
      </c>
      <c r="J69" s="53">
        <v>0</v>
      </c>
      <c r="K69" s="53">
        <v>0</v>
      </c>
      <c r="L69" s="51">
        <f>SUM(B69:K69)</f>
        <v>432979.5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2021-08-24T20:29:58Z</dcterms:modified>
  <cp:category/>
  <cp:version/>
  <cp:contentType/>
  <cp:contentStatus/>
</cp:coreProperties>
</file>