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<sst xmlns="http://schemas.openxmlformats.org/spreadsheetml/2006/main" count="79" uniqueCount="78">
  <si>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</si>
  <si>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</si>
  <si>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</si>
  <si>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</si>
  <si>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</si>
  <si>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</si>
  <si>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</si>
  <si>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</si>
  <si>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</si>
  <si>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</si>
  <si>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</si>
  <si>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</si>
  <si>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</si>
  <si>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</si>
  <si>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</si>
  <si>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</si>
  <si>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</si>
  <si>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</si>
  <si>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</si>
  <si>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</si>
  <si>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</si>
  <si>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</si>
  <si>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</si>
  <si>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</si>
  <si>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</si>
  <si>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</si>
  <si>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</si>
  <si>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</si>
  <si>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</si>
  <si>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</si>
  <si>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</si>
  <si>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</si>
  <si>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</si>
  <si>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</si>
  <si>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</si>
  <si>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</si>
  <si>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</si>
  <si>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</si>
  <si>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</si>
  <si>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</si>
  <si>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</si>
  <si>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</si>
  <si>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</si>
  <si>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</si>
  <si>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</si>
  <si>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</si>
  <si>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</si>
  <si>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</si>
  <si>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</si>
  <si>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</si>
  <si>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</si>
  <si>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</si>
  <si>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</si>
  <si>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</si>
  <si>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</si>
  <si>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</si>
  <si>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</si>
  <si>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</si>
  <si>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</si>
  <si>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</si>
  <si>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</si>
  <si>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</si>
  <si>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</si>
  <si>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</si>
  <si>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</si>
  <si>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</si>
  <si>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</si>
  <si>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</si>
  <si>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</si>
  <si>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</si>
  <si>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</si>
  <si>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</si>
  <si>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</si>
  <si>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</si>
  <si>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</si>
  <si>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</si>
  <si>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17/08/21 - VENCIMENTO 24/08/21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</si>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</sst>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69126</v>
      </c>
      <c r="C7" s="10">
        <f>C8+C11</f>
        <v>87192</v>
      </c>
      <c r="D7" s="10">
        <f aca="true" t="shared" si="0" ref="D7:K7">D8+D11</f>
        <v>246529</v>
      </c>
      <c r="E7" s="10">
        <f t="shared" si="0"/>
        <v>211653</v>
      </c>
      <c r="F7" s="10">
        <f t="shared" si="0"/>
        <v>219826</v>
      </c>
      <c r="G7" s="10">
        <f t="shared" si="0"/>
        <v>115354</v>
      </c>
      <c r="H7" s="10">
        <f t="shared" si="0"/>
        <v>58952</v>
      </c>
      <c r="I7" s="10">
        <f t="shared" si="0"/>
        <v>101423</v>
      </c>
      <c r="J7" s="10">
        <f t="shared" si="0"/>
        <v>87209</v>
      </c>
      <c r="K7" s="10">
        <f t="shared" si="0"/>
        <v>172042</v>
      </c>
      <c r="L7" s="10">
        <f>SUM(B7:K7)</f>
        <v>1369306</v>
      </c>
      <c r="M7" s="11"/>
    </row>
    <row r="8" spans="1:13" ht="17.25" customHeight="1">
      <c r="A8" s="12" t="s">
        <v>18</v>
      </c>
      <c r="B8" s="13">
        <f>B9+B10</f>
        <v>5654</v>
      </c>
      <c r="C8" s="13">
        <f aca="true" t="shared" si="1" ref="C8:K8">C9+C10</f>
        <v>6455</v>
      </c>
      <c r="D8" s="13">
        <f t="shared" si="1"/>
        <v>19362</v>
      </c>
      <c r="E8" s="13">
        <f t="shared" si="1"/>
        <v>14656</v>
      </c>
      <c r="F8" s="13">
        <f t="shared" si="1"/>
        <v>14497</v>
      </c>
      <c r="G8" s="13">
        <f t="shared" si="1"/>
        <v>9278</v>
      </c>
      <c r="H8" s="13">
        <f t="shared" si="1"/>
        <v>4210</v>
      </c>
      <c r="I8" s="13">
        <f t="shared" si="1"/>
        <v>5350</v>
      </c>
      <c r="J8" s="13">
        <f t="shared" si="1"/>
        <v>5740</v>
      </c>
      <c r="K8" s="13">
        <f t="shared" si="1"/>
        <v>11021</v>
      </c>
      <c r="L8" s="13">
        <f>SUM(B8:K8)</f>
        <v>96223</v>
      </c>
      <c r="M8"/>
    </row>
    <row r="9" spans="1:13" ht="17.25" customHeight="1">
      <c r="A9" s="14" t="s">
        <v>19</v>
      </c>
      <c r="B9" s="15">
        <v>5652</v>
      </c>
      <c r="C9" s="15">
        <v>6455</v>
      </c>
      <c r="D9" s="15">
        <v>19362</v>
      </c>
      <c r="E9" s="15">
        <v>14656</v>
      </c>
      <c r="F9" s="15">
        <v>14497</v>
      </c>
      <c r="G9" s="15">
        <v>9278</v>
      </c>
      <c r="H9" s="15">
        <v>4210</v>
      </c>
      <c r="I9" s="15">
        <v>5350</v>
      </c>
      <c r="J9" s="15">
        <v>5740</v>
      </c>
      <c r="K9" s="15">
        <v>11021</v>
      </c>
      <c r="L9" s="13">
        <f>SUM(B9:K9)</f>
        <v>96221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63472</v>
      </c>
      <c r="C11" s="15">
        <v>80737</v>
      </c>
      <c r="D11" s="15">
        <v>227167</v>
      </c>
      <c r="E11" s="15">
        <v>196997</v>
      </c>
      <c r="F11" s="15">
        <v>205329</v>
      </c>
      <c r="G11" s="15">
        <v>106076</v>
      </c>
      <c r="H11" s="15">
        <v>54742</v>
      </c>
      <c r="I11" s="15">
        <v>96073</v>
      </c>
      <c r="J11" s="15">
        <v>81469</v>
      </c>
      <c r="K11" s="15">
        <v>161021</v>
      </c>
      <c r="L11" s="13">
        <f>SUM(B11:K11)</f>
        <v>1273083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1.191198129174941</v>
      </c>
      <c r="C15" s="22">
        <v>1.399509613923755</v>
      </c>
      <c r="D15" s="22">
        <v>1.364682711240638</v>
      </c>
      <c r="E15" s="22">
        <v>1.270364211766247</v>
      </c>
      <c r="F15" s="22">
        <v>1.474004358285818</v>
      </c>
      <c r="G15" s="22">
        <v>1.41302910676186</v>
      </c>
      <c r="H15" s="22">
        <v>1.428010189778332</v>
      </c>
      <c r="I15" s="22">
        <v>1.355492316423526</v>
      </c>
      <c r="J15" s="22">
        <v>1.623081093864681</v>
      </c>
      <c r="K15" s="22">
        <v>1.256406622859449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490527.75999999995</v>
      </c>
      <c r="C17" s="25">
        <f aca="true" t="shared" si="2" ref="C17:K17">C18+C19+C20+C21+C22+C23+C24</f>
        <v>387687.8</v>
      </c>
      <c r="D17" s="25">
        <f t="shared" si="2"/>
        <v>1280905.8499999999</v>
      </c>
      <c r="E17" s="25">
        <f t="shared" si="2"/>
        <v>1028969.0999999999</v>
      </c>
      <c r="F17" s="25">
        <f t="shared" si="2"/>
        <v>1107513.67</v>
      </c>
      <c r="G17" s="25">
        <f t="shared" si="2"/>
        <v>614936.9199999999</v>
      </c>
      <c r="H17" s="25">
        <f t="shared" si="2"/>
        <v>352184.23</v>
      </c>
      <c r="I17" s="25">
        <f t="shared" si="2"/>
        <v>465940.94000000006</v>
      </c>
      <c r="J17" s="25">
        <f t="shared" si="2"/>
        <v>522629.88</v>
      </c>
      <c r="K17" s="25">
        <f t="shared" si="2"/>
        <v>652039.9599999998</v>
      </c>
      <c r="L17" s="25">
        <f>L18+L19+L20+L21+L22+L23+L24</f>
        <v>6903336.109999999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409523.16</v>
      </c>
      <c r="C18" s="33">
        <f t="shared" si="3"/>
        <v>272257.02</v>
      </c>
      <c r="D18" s="33">
        <f t="shared" si="3"/>
        <v>916767.39</v>
      </c>
      <c r="E18" s="33">
        <f t="shared" si="3"/>
        <v>795963.44</v>
      </c>
      <c r="F18" s="33">
        <f t="shared" si="3"/>
        <v>731822.74</v>
      </c>
      <c r="G18" s="33">
        <f t="shared" si="3"/>
        <v>421988</v>
      </c>
      <c r="H18" s="33">
        <f t="shared" si="3"/>
        <v>237611.93</v>
      </c>
      <c r="I18" s="33">
        <f t="shared" si="3"/>
        <v>339533.78</v>
      </c>
      <c r="J18" s="33">
        <f t="shared" si="3"/>
        <v>314353.56</v>
      </c>
      <c r="K18" s="33">
        <f t="shared" si="3"/>
        <v>506319.61</v>
      </c>
      <c r="L18" s="33">
        <f aca="true" t="shared" si="4" ref="L18:L24">SUM(B18:K18)</f>
        <v>4946140.63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78300.06</v>
      </c>
      <c r="C19" s="33">
        <f t="shared" si="5"/>
        <v>108769.3</v>
      </c>
      <c r="D19" s="33">
        <f t="shared" si="5"/>
        <v>334329.22</v>
      </c>
      <c r="E19" s="33">
        <f t="shared" si="5"/>
        <v>215200.03</v>
      </c>
      <c r="F19" s="33">
        <f t="shared" si="5"/>
        <v>346887.17</v>
      </c>
      <c r="G19" s="33">
        <f t="shared" si="5"/>
        <v>174293.33</v>
      </c>
      <c r="H19" s="33">
        <f t="shared" si="5"/>
        <v>101700.33</v>
      </c>
      <c r="I19" s="33">
        <f t="shared" si="5"/>
        <v>120701.65</v>
      </c>
      <c r="J19" s="33">
        <f t="shared" si="5"/>
        <v>195867.76</v>
      </c>
      <c r="K19" s="33">
        <f t="shared" si="5"/>
        <v>129823.7</v>
      </c>
      <c r="L19" s="33">
        <f t="shared" si="4"/>
        <v>1805872.55</v>
      </c>
      <c r="M19"/>
    </row>
    <row r="20" spans="1:13" ht="17.25" customHeight="1">
      <c r="A20" s="27" t="s">
        <v>26</v>
      </c>
      <c r="B20" s="33">
        <v>1363.31</v>
      </c>
      <c r="C20" s="33">
        <v>5320.25</v>
      </c>
      <c r="D20" s="33">
        <v>27126.78</v>
      </c>
      <c r="E20" s="33">
        <v>19452.2</v>
      </c>
      <c r="F20" s="33">
        <v>27462.53</v>
      </c>
      <c r="G20" s="33">
        <v>18655.59</v>
      </c>
      <c r="H20" s="33">
        <v>11530.74</v>
      </c>
      <c r="I20" s="33">
        <v>4364.28</v>
      </c>
      <c r="J20" s="33">
        <v>9726.1</v>
      </c>
      <c r="K20" s="33">
        <v>13214.19</v>
      </c>
      <c r="L20" s="33">
        <f t="shared" si="4"/>
        <v>138215.97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-44864.2</v>
      </c>
      <c r="C27" s="33">
        <f t="shared" si="6"/>
        <v>-28402</v>
      </c>
      <c r="D27" s="33">
        <f t="shared" si="6"/>
        <v>-85192.8</v>
      </c>
      <c r="E27" s="33">
        <f t="shared" si="6"/>
        <v>-69046.95</v>
      </c>
      <c r="F27" s="33">
        <f t="shared" si="6"/>
        <v>-63786.8</v>
      </c>
      <c r="G27" s="33">
        <f t="shared" si="6"/>
        <v>-40823.2</v>
      </c>
      <c r="H27" s="33">
        <f t="shared" si="6"/>
        <v>-26361.96</v>
      </c>
      <c r="I27" s="33">
        <f t="shared" si="6"/>
        <v>-44267.81</v>
      </c>
      <c r="J27" s="33">
        <f t="shared" si="6"/>
        <v>-25256</v>
      </c>
      <c r="K27" s="33">
        <f t="shared" si="6"/>
        <v>-48492.4</v>
      </c>
      <c r="L27" s="33">
        <f aca="true" t="shared" si="7" ref="L27:L33">SUM(B27:K27)</f>
        <v>-476494.12000000005</v>
      </c>
      <c r="M27"/>
    </row>
    <row r="28" spans="1:13" ht="18.75" customHeight="1">
      <c r="A28" s="27" t="s">
        <v>30</v>
      </c>
      <c r="B28" s="33">
        <f>B29+B30+B31+B32</f>
        <v>-24868.8</v>
      </c>
      <c r="C28" s="33">
        <f aca="true" t="shared" si="8" ref="C28:K28">C29+C30+C31+C32</f>
        <v>-28402</v>
      </c>
      <c r="D28" s="33">
        <f t="shared" si="8"/>
        <v>-85192.8</v>
      </c>
      <c r="E28" s="33">
        <f t="shared" si="8"/>
        <v>-64486.4</v>
      </c>
      <c r="F28" s="33">
        <f t="shared" si="8"/>
        <v>-63786.8</v>
      </c>
      <c r="G28" s="33">
        <f t="shared" si="8"/>
        <v>-40823.2</v>
      </c>
      <c r="H28" s="33">
        <f t="shared" si="8"/>
        <v>-18524</v>
      </c>
      <c r="I28" s="33">
        <f t="shared" si="8"/>
        <v>-44267.81</v>
      </c>
      <c r="J28" s="33">
        <f t="shared" si="8"/>
        <v>-25256</v>
      </c>
      <c r="K28" s="33">
        <f t="shared" si="8"/>
        <v>-48492.4</v>
      </c>
      <c r="L28" s="33">
        <f t="shared" si="7"/>
        <v>-444100.21</v>
      </c>
      <c r="M28"/>
    </row>
    <row r="29" spans="1:13" s="36" customFormat="1" ht="18.75" customHeight="1">
      <c r="A29" s="34" t="s">
        <v>58</v>
      </c>
      <c r="B29" s="33">
        <f>-ROUND((B9)*$E$3,2)</f>
        <v>-24868.8</v>
      </c>
      <c r="C29" s="33">
        <f aca="true" t="shared" si="9" ref="C29:K29">-ROUND((C9)*$E$3,2)</f>
        <v>-28402</v>
      </c>
      <c r="D29" s="33">
        <f t="shared" si="9"/>
        <v>-85192.8</v>
      </c>
      <c r="E29" s="33">
        <f t="shared" si="9"/>
        <v>-64486.4</v>
      </c>
      <c r="F29" s="33">
        <f t="shared" si="9"/>
        <v>-63786.8</v>
      </c>
      <c r="G29" s="33">
        <f t="shared" si="9"/>
        <v>-40823.2</v>
      </c>
      <c r="H29" s="33">
        <f t="shared" si="9"/>
        <v>-18524</v>
      </c>
      <c r="I29" s="33">
        <f t="shared" si="9"/>
        <v>-23540</v>
      </c>
      <c r="J29" s="33">
        <f t="shared" si="9"/>
        <v>-25256</v>
      </c>
      <c r="K29" s="33">
        <f t="shared" si="9"/>
        <v>-48492.4</v>
      </c>
      <c r="L29" s="33">
        <f t="shared" si="7"/>
        <v>-423372.4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-411.1</v>
      </c>
      <c r="J31" s="17">
        <v>0</v>
      </c>
      <c r="K31" s="17">
        <v>0</v>
      </c>
      <c r="L31" s="33">
        <f t="shared" si="7"/>
        <v>-411.1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-20316.71</v>
      </c>
      <c r="J32" s="17">
        <v>0</v>
      </c>
      <c r="K32" s="17">
        <v>0</v>
      </c>
      <c r="L32" s="33">
        <f t="shared" si="7"/>
        <v>-20316.71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445663.55999999994</v>
      </c>
      <c r="C48" s="41">
        <f aca="true" t="shared" si="12" ref="C48:K48">IF(C17+C27+C40+C49&lt;0,0,C17+C27+C49)</f>
        <v>359285.8</v>
      </c>
      <c r="D48" s="41">
        <f t="shared" si="12"/>
        <v>1195713.0499999998</v>
      </c>
      <c r="E48" s="41">
        <f t="shared" si="12"/>
        <v>959922.1499999999</v>
      </c>
      <c r="F48" s="41">
        <f t="shared" si="12"/>
        <v>1043726.8699999999</v>
      </c>
      <c r="G48" s="41">
        <f t="shared" si="12"/>
        <v>574113.72</v>
      </c>
      <c r="H48" s="41">
        <f t="shared" si="12"/>
        <v>325822.26999999996</v>
      </c>
      <c r="I48" s="41">
        <f t="shared" si="12"/>
        <v>421673.13000000006</v>
      </c>
      <c r="J48" s="41">
        <f t="shared" si="12"/>
        <v>497373.88</v>
      </c>
      <c r="K48" s="41">
        <f t="shared" si="12"/>
        <v>603547.5599999998</v>
      </c>
      <c r="L48" s="42">
        <f>SUM(B48:K48)</f>
        <v>6426841.989999998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445663.56</v>
      </c>
      <c r="C54" s="41">
        <f aca="true" t="shared" si="14" ref="C54:J54">SUM(C55:C66)</f>
        <v>359285.8</v>
      </c>
      <c r="D54" s="41">
        <f t="shared" si="14"/>
        <v>1195713.05</v>
      </c>
      <c r="E54" s="41">
        <f t="shared" si="14"/>
        <v>959922.15</v>
      </c>
      <c r="F54" s="41">
        <f t="shared" si="14"/>
        <v>1043726.86</v>
      </c>
      <c r="G54" s="41">
        <f t="shared" si="14"/>
        <v>574113.72</v>
      </c>
      <c r="H54" s="41">
        <f t="shared" si="14"/>
        <v>325822.27</v>
      </c>
      <c r="I54" s="41">
        <f>SUM(I55:I69)</f>
        <v>421673.13</v>
      </c>
      <c r="J54" s="41">
        <f t="shared" si="14"/>
        <v>497373.88</v>
      </c>
      <c r="K54" s="41">
        <f>SUM(K55:K68)</f>
        <v>603547.55</v>
      </c>
      <c r="L54" s="46">
        <f>SUM(B54:K54)</f>
        <v>6426841.97</v>
      </c>
      <c r="M54" s="40"/>
    </row>
    <row r="55" spans="1:13" ht="18.75" customHeight="1">
      <c r="A55" s="47" t="s">
        <v>51</v>
      </c>
      <c r="B55" s="48">
        <v>445663.56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445663.56</v>
      </c>
      <c r="M55" s="40"/>
    </row>
    <row r="56" spans="1:12" ht="18.75" customHeight="1">
      <c r="A56" s="47" t="s">
        <v>61</v>
      </c>
      <c r="B56" s="17">
        <v>0</v>
      </c>
      <c r="C56" s="48">
        <v>314375.07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314375.07</v>
      </c>
    </row>
    <row r="57" spans="1:12" ht="18.75" customHeight="1">
      <c r="A57" s="47" t="s">
        <v>62</v>
      </c>
      <c r="B57" s="17">
        <v>0</v>
      </c>
      <c r="C57" s="48">
        <v>44910.73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44910.73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1195713.05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1195713.05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959922.15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959922.15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1043726.86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1043726.86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574113.72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574113.72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325822.27</v>
      </c>
      <c r="I62" s="17">
        <v>0</v>
      </c>
      <c r="J62" s="17">
        <v>0</v>
      </c>
      <c r="K62" s="17">
        <v>0</v>
      </c>
      <c r="L62" s="46">
        <f t="shared" si="15"/>
        <v>325822.27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497373.88</v>
      </c>
      <c r="K64" s="17">
        <v>0</v>
      </c>
      <c r="L64" s="46">
        <f t="shared" si="15"/>
        <v>497373.88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335331.02</v>
      </c>
      <c r="L65" s="46">
        <f t="shared" si="15"/>
        <v>335331.02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268216.53</v>
      </c>
      <c r="L66" s="46">
        <f t="shared" si="15"/>
        <v>268216.53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421673.13</v>
      </c>
      <c r="J69" s="53">
        <v>0</v>
      </c>
      <c r="K69" s="53">
        <v>0</v>
      </c>
      <c r="L69" s="51">
        <f>SUM(B69:K69)</f>
        <v>421673.13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2021-08-23T19:43:52Z</dcterms:modified>
  <cp:category/>
  <cp:version/>
  <cp:contentType/>
  <cp:contentStatus/>
</cp:coreProperties>
</file>