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<sst xmlns="http://schemas.openxmlformats.org/spreadsheetml/2006/main" count="79" uniqueCount="78">
  <si>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</si>
  <si>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</si>
  <si>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</si>
  <si>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</si>
  <si>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</si>
  <si>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</si>
  <si>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</si>
  <si>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</si>
  <si>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</si>
  <si>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</si>
  <si>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</si>
  <si>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</si>
  <si>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</si>
  <si>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</si>
  <si>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</si>
  <si>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</si>
  <si>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</si>
  <si>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</si>
  <si>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</si>
  <si>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</si>
  <si>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</si>
  <si>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</si>
  <si>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</si>
  <si>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</si>
  <si>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</si>
  <si>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</si>
  <si>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</si>
  <si>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</si>
  <si>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</si>
  <si>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</si>
  <si>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</si>
  <si>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</si>
  <si>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</si>
  <si>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</si>
  <si>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</si>
  <si>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</si>
  <si>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</si>
  <si>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</si>
  <si>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</si>
  <si>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</si>
  <si>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</si>
  <si>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</si>
  <si>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</si>
  <si>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</si>
  <si>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</si>
  <si>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</si>
  <si>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</si>
  <si>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</si>
  <si>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</si>
  <si>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</si>
  <si>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</si>
  <si>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</si>
  <si>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</si>
  <si>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</si>
  <si>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</si>
  <si>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</si>
  <si>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</si>
  <si>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</si>
  <si>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</si>
  <si>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</si>
  <si>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</si>
  <si>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</si>
  <si>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</si>
  <si>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</si>
  <si>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</si>
  <si>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</si>
  <si>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</si>
  <si>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</si>
  <si>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</si>
  <si>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</si>
  <si>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</si>
  <si>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</si>
  <si>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</si>
  <si>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</si>
  <si>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</si>
  <si>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</si>
  <si>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16/08/21 - VENCIMENTO 23/08/21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</si>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</sst>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65685</v>
      </c>
      <c r="C7" s="10">
        <f>C8+C11</f>
        <v>81533</v>
      </c>
      <c r="D7" s="10">
        <f aca="true" t="shared" si="0" ref="D7:K7">D8+D11</f>
        <v>231402</v>
      </c>
      <c r="E7" s="10">
        <f t="shared" si="0"/>
        <v>203159</v>
      </c>
      <c r="F7" s="10">
        <f t="shared" si="0"/>
        <v>213169</v>
      </c>
      <c r="G7" s="10">
        <f t="shared" si="0"/>
        <v>108667</v>
      </c>
      <c r="H7" s="10">
        <f t="shared" si="0"/>
        <v>54939</v>
      </c>
      <c r="I7" s="10">
        <f t="shared" si="0"/>
        <v>96949</v>
      </c>
      <c r="J7" s="10">
        <f t="shared" si="0"/>
        <v>82002</v>
      </c>
      <c r="K7" s="10">
        <f t="shared" si="0"/>
        <v>164261</v>
      </c>
      <c r="L7" s="10">
        <f>SUM(B7:K7)</f>
        <v>1301766</v>
      </c>
      <c r="M7" s="11"/>
    </row>
    <row r="8" spans="1:13" ht="17.25" customHeight="1">
      <c r="A8" s="12" t="s">
        <v>18</v>
      </c>
      <c r="B8" s="13">
        <f>B9+B10</f>
        <v>5620</v>
      </c>
      <c r="C8" s="13">
        <f aca="true" t="shared" si="1" ref="C8:K8">C9+C10</f>
        <v>6535</v>
      </c>
      <c r="D8" s="13">
        <f t="shared" si="1"/>
        <v>19067</v>
      </c>
      <c r="E8" s="13">
        <f t="shared" si="1"/>
        <v>14705</v>
      </c>
      <c r="F8" s="13">
        <f t="shared" si="1"/>
        <v>15325</v>
      </c>
      <c r="G8" s="13">
        <f t="shared" si="1"/>
        <v>9078</v>
      </c>
      <c r="H8" s="13">
        <f t="shared" si="1"/>
        <v>4169</v>
      </c>
      <c r="I8" s="13">
        <f t="shared" si="1"/>
        <v>5514</v>
      </c>
      <c r="J8" s="13">
        <f t="shared" si="1"/>
        <v>5541</v>
      </c>
      <c r="K8" s="13">
        <f t="shared" si="1"/>
        <v>11239</v>
      </c>
      <c r="L8" s="13">
        <f>SUM(B8:K8)</f>
        <v>96793</v>
      </c>
      <c r="M8"/>
    </row>
    <row r="9" spans="1:13" ht="17.25" customHeight="1">
      <c r="A9" s="14" t="s">
        <v>19</v>
      </c>
      <c r="B9" s="15">
        <v>5616</v>
      </c>
      <c r="C9" s="15">
        <v>6535</v>
      </c>
      <c r="D9" s="15">
        <v>19067</v>
      </c>
      <c r="E9" s="15">
        <v>14705</v>
      </c>
      <c r="F9" s="15">
        <v>15325</v>
      </c>
      <c r="G9" s="15">
        <v>9078</v>
      </c>
      <c r="H9" s="15">
        <v>4168</v>
      </c>
      <c r="I9" s="15">
        <v>5514</v>
      </c>
      <c r="J9" s="15">
        <v>5541</v>
      </c>
      <c r="K9" s="15">
        <v>11239</v>
      </c>
      <c r="L9" s="13">
        <f>SUM(B9:K9)</f>
        <v>96788</v>
      </c>
      <c r="M9"/>
    </row>
    <row r="10" spans="1:13" ht="17.25" customHeight="1">
      <c r="A10" s="14" t="s">
        <v>20</v>
      </c>
      <c r="B10" s="15">
        <v>4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5</v>
      </c>
      <c r="M10"/>
    </row>
    <row r="11" spans="1:13" ht="17.25" customHeight="1">
      <c r="A11" s="12" t="s">
        <v>21</v>
      </c>
      <c r="B11" s="15">
        <v>60065</v>
      </c>
      <c r="C11" s="15">
        <v>74998</v>
      </c>
      <c r="D11" s="15">
        <v>212335</v>
      </c>
      <c r="E11" s="15">
        <v>188454</v>
      </c>
      <c r="F11" s="15">
        <v>197844</v>
      </c>
      <c r="G11" s="15">
        <v>99589</v>
      </c>
      <c r="H11" s="15">
        <v>50770</v>
      </c>
      <c r="I11" s="15">
        <v>91435</v>
      </c>
      <c r="J11" s="15">
        <v>76461</v>
      </c>
      <c r="K11" s="15">
        <v>153022</v>
      </c>
      <c r="L11" s="13">
        <f>SUM(B11:K11)</f>
        <v>1204973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1.25118466029286</v>
      </c>
      <c r="C15" s="22">
        <v>1.474262151752251</v>
      </c>
      <c r="D15" s="22">
        <v>1.441063931711194</v>
      </c>
      <c r="E15" s="22">
        <v>1.312375347853153</v>
      </c>
      <c r="F15" s="22">
        <v>1.49476892565696</v>
      </c>
      <c r="G15" s="22">
        <v>1.493826490669986</v>
      </c>
      <c r="H15" s="22">
        <v>1.518330947744614</v>
      </c>
      <c r="I15" s="22">
        <v>1.402847554555266</v>
      </c>
      <c r="J15" s="22">
        <v>1.708123658919582</v>
      </c>
      <c r="K15" s="22">
        <v>1.30817449053157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489797.08</v>
      </c>
      <c r="C17" s="25">
        <f aca="true" t="shared" si="2" ref="C17:K17">C18+C19+C20+C21+C22+C23+C24</f>
        <v>381906.03</v>
      </c>
      <c r="D17" s="25">
        <f t="shared" si="2"/>
        <v>1270114.68</v>
      </c>
      <c r="E17" s="25">
        <f t="shared" si="2"/>
        <v>1020528.27</v>
      </c>
      <c r="F17" s="25">
        <f t="shared" si="2"/>
        <v>1088082.82</v>
      </c>
      <c r="G17" s="25">
        <f t="shared" si="2"/>
        <v>612620.06</v>
      </c>
      <c r="H17" s="25">
        <f t="shared" si="2"/>
        <v>349049.47</v>
      </c>
      <c r="I17" s="25">
        <f t="shared" si="2"/>
        <v>461257.7299999999</v>
      </c>
      <c r="J17" s="25">
        <f t="shared" si="2"/>
        <v>517095.46</v>
      </c>
      <c r="K17" s="25">
        <f t="shared" si="2"/>
        <v>648023.5199999999</v>
      </c>
      <c r="L17" s="25">
        <f>L18+L19+L20+L21+L22+L23+L24</f>
        <v>6838475.12</v>
      </c>
      <c r="M17"/>
    </row>
    <row r="18" spans="1:13" ht="17.25" customHeight="1">
      <c r="A18" s="26" t="s">
        <v>24</v>
      </c>
      <c r="B18" s="33">
        <f aca="true" t="shared" si="3" ref="B18:K18">ROUND(B13*B7,2)</f>
        <v>389137.65</v>
      </c>
      <c r="C18" s="33">
        <f t="shared" si="3"/>
        <v>254586.79</v>
      </c>
      <c r="D18" s="33">
        <f t="shared" si="3"/>
        <v>860514.62</v>
      </c>
      <c r="E18" s="33">
        <f t="shared" si="3"/>
        <v>764020.05</v>
      </c>
      <c r="F18" s="33">
        <f t="shared" si="3"/>
        <v>709660.92</v>
      </c>
      <c r="G18" s="33">
        <f t="shared" si="3"/>
        <v>397525.62</v>
      </c>
      <c r="H18" s="33">
        <f t="shared" si="3"/>
        <v>221437.13</v>
      </c>
      <c r="I18" s="33">
        <f t="shared" si="3"/>
        <v>324556.17</v>
      </c>
      <c r="J18" s="33">
        <f t="shared" si="3"/>
        <v>295584.41</v>
      </c>
      <c r="K18" s="33">
        <f t="shared" si="3"/>
        <v>483420.12</v>
      </c>
      <c r="L18" s="33">
        <f aca="true" t="shared" si="4" ref="L18:L24">SUM(B18:K18)</f>
        <v>4700443.48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97745.41</v>
      </c>
      <c r="C19" s="33">
        <f t="shared" si="5"/>
        <v>120740.88</v>
      </c>
      <c r="D19" s="33">
        <f t="shared" si="5"/>
        <v>379541.96</v>
      </c>
      <c r="E19" s="33">
        <f t="shared" si="5"/>
        <v>238661.03</v>
      </c>
      <c r="F19" s="33">
        <f t="shared" si="5"/>
        <v>351118.17</v>
      </c>
      <c r="G19" s="33">
        <f t="shared" si="5"/>
        <v>196308.68</v>
      </c>
      <c r="H19" s="33">
        <f t="shared" si="5"/>
        <v>114777.72</v>
      </c>
      <c r="I19" s="33">
        <f t="shared" si="5"/>
        <v>130746.66</v>
      </c>
      <c r="J19" s="33">
        <f t="shared" si="5"/>
        <v>209310.31</v>
      </c>
      <c r="K19" s="33">
        <f t="shared" si="5"/>
        <v>148977.75</v>
      </c>
      <c r="L19" s="33">
        <f t="shared" si="4"/>
        <v>1987928.5699999998</v>
      </c>
      <c r="M19"/>
    </row>
    <row r="20" spans="1:13" ht="17.25" customHeight="1">
      <c r="A20" s="27" t="s">
        <v>26</v>
      </c>
      <c r="B20" s="33">
        <v>1572.79</v>
      </c>
      <c r="C20" s="33">
        <v>5237.13</v>
      </c>
      <c r="D20" s="33">
        <v>27375.64</v>
      </c>
      <c r="E20" s="33">
        <v>19493.76</v>
      </c>
      <c r="F20" s="33">
        <v>26614.94</v>
      </c>
      <c r="G20" s="33">
        <v>18785.76</v>
      </c>
      <c r="H20" s="33">
        <v>11493.39</v>
      </c>
      <c r="I20" s="33">
        <v>4613.67</v>
      </c>
      <c r="J20" s="33">
        <v>9518.28</v>
      </c>
      <c r="K20" s="33">
        <v>12943.19</v>
      </c>
      <c r="L20" s="33">
        <f t="shared" si="4"/>
        <v>137648.55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-652.44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-652.44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-44705.8</v>
      </c>
      <c r="C27" s="33">
        <f t="shared" si="6"/>
        <v>-28754</v>
      </c>
      <c r="D27" s="33">
        <f t="shared" si="6"/>
        <v>-83894.8</v>
      </c>
      <c r="E27" s="33">
        <f t="shared" si="6"/>
        <v>-69262.55</v>
      </c>
      <c r="F27" s="33">
        <f t="shared" si="6"/>
        <v>-67430</v>
      </c>
      <c r="G27" s="33">
        <f t="shared" si="6"/>
        <v>-39943.2</v>
      </c>
      <c r="H27" s="33">
        <f t="shared" si="6"/>
        <v>-26177.16</v>
      </c>
      <c r="I27" s="33">
        <f t="shared" si="6"/>
        <v>-31368.659999999996</v>
      </c>
      <c r="J27" s="33">
        <f t="shared" si="6"/>
        <v>-24380.4</v>
      </c>
      <c r="K27" s="33">
        <f t="shared" si="6"/>
        <v>-49451.6</v>
      </c>
      <c r="L27" s="33">
        <f aca="true" t="shared" si="7" ref="L27:L33">SUM(B27:K27)</f>
        <v>-465368.17</v>
      </c>
      <c r="M27"/>
    </row>
    <row r="28" spans="1:13" ht="18.75" customHeight="1">
      <c r="A28" s="27" t="s">
        <v>30</v>
      </c>
      <c r="B28" s="33">
        <f>B29+B30+B31+B32</f>
        <v>-24710.4</v>
      </c>
      <c r="C28" s="33">
        <f aca="true" t="shared" si="8" ref="C28:K28">C29+C30+C31+C32</f>
        <v>-28754</v>
      </c>
      <c r="D28" s="33">
        <f t="shared" si="8"/>
        <v>-83894.8</v>
      </c>
      <c r="E28" s="33">
        <f t="shared" si="8"/>
        <v>-64702</v>
      </c>
      <c r="F28" s="33">
        <f t="shared" si="8"/>
        <v>-67430</v>
      </c>
      <c r="G28" s="33">
        <f t="shared" si="8"/>
        <v>-39943.2</v>
      </c>
      <c r="H28" s="33">
        <f t="shared" si="8"/>
        <v>-18339.2</v>
      </c>
      <c r="I28" s="33">
        <f t="shared" si="8"/>
        <v>-31368.659999999996</v>
      </c>
      <c r="J28" s="33">
        <f t="shared" si="8"/>
        <v>-24380.4</v>
      </c>
      <c r="K28" s="33">
        <f t="shared" si="8"/>
        <v>-49451.6</v>
      </c>
      <c r="L28" s="33">
        <f t="shared" si="7"/>
        <v>-432974.26</v>
      </c>
      <c r="M28"/>
    </row>
    <row r="29" spans="1:13" s="36" customFormat="1" ht="18.75" customHeight="1">
      <c r="A29" s="34" t="s">
        <v>58</v>
      </c>
      <c r="B29" s="33">
        <f>-ROUND((B9)*$E$3,2)</f>
        <v>-24710.4</v>
      </c>
      <c r="C29" s="33">
        <f aca="true" t="shared" si="9" ref="C29:K29">-ROUND((C9)*$E$3,2)</f>
        <v>-28754</v>
      </c>
      <c r="D29" s="33">
        <f t="shared" si="9"/>
        <v>-83894.8</v>
      </c>
      <c r="E29" s="33">
        <f t="shared" si="9"/>
        <v>-64702</v>
      </c>
      <c r="F29" s="33">
        <f t="shared" si="9"/>
        <v>-67430</v>
      </c>
      <c r="G29" s="33">
        <f t="shared" si="9"/>
        <v>-39943.2</v>
      </c>
      <c r="H29" s="33">
        <f t="shared" si="9"/>
        <v>-18339.2</v>
      </c>
      <c r="I29" s="33">
        <f t="shared" si="9"/>
        <v>-24261.6</v>
      </c>
      <c r="J29" s="33">
        <f t="shared" si="9"/>
        <v>-24380.4</v>
      </c>
      <c r="K29" s="33">
        <f t="shared" si="9"/>
        <v>-49451.6</v>
      </c>
      <c r="L29" s="33">
        <f t="shared" si="7"/>
        <v>-425867.2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-298.48</v>
      </c>
      <c r="J31" s="17">
        <v>0</v>
      </c>
      <c r="K31" s="17">
        <v>0</v>
      </c>
      <c r="L31" s="33">
        <f t="shared" si="7"/>
        <v>-298.48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-6808.58</v>
      </c>
      <c r="J32" s="17">
        <v>0</v>
      </c>
      <c r="K32" s="17">
        <v>0</v>
      </c>
      <c r="L32" s="33">
        <f t="shared" si="7"/>
        <v>-6808.58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445091.28</v>
      </c>
      <c r="C48" s="41">
        <f aca="true" t="shared" si="12" ref="C48:K48">IF(C17+C27+C40+C49&lt;0,0,C17+C27+C49)</f>
        <v>353152.03</v>
      </c>
      <c r="D48" s="41">
        <f t="shared" si="12"/>
        <v>1186219.88</v>
      </c>
      <c r="E48" s="41">
        <f t="shared" si="12"/>
        <v>951265.72</v>
      </c>
      <c r="F48" s="41">
        <f t="shared" si="12"/>
        <v>1020652.8200000001</v>
      </c>
      <c r="G48" s="41">
        <f t="shared" si="12"/>
        <v>572676.8600000001</v>
      </c>
      <c r="H48" s="41">
        <f t="shared" si="12"/>
        <v>322872.31</v>
      </c>
      <c r="I48" s="41">
        <f t="shared" si="12"/>
        <v>429889.06999999995</v>
      </c>
      <c r="J48" s="41">
        <f t="shared" si="12"/>
        <v>492715.06</v>
      </c>
      <c r="K48" s="41">
        <f t="shared" si="12"/>
        <v>598571.9199999999</v>
      </c>
      <c r="L48" s="42">
        <f>SUM(B48:K48)</f>
        <v>6373106.95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445091.27</v>
      </c>
      <c r="C54" s="41">
        <f aca="true" t="shared" si="14" ref="C54:J54">SUM(C55:C66)</f>
        <v>353152.04000000004</v>
      </c>
      <c r="D54" s="41">
        <f t="shared" si="14"/>
        <v>1186219.88</v>
      </c>
      <c r="E54" s="41">
        <f t="shared" si="14"/>
        <v>951265.73</v>
      </c>
      <c r="F54" s="41">
        <f t="shared" si="14"/>
        <v>1020652.82</v>
      </c>
      <c r="G54" s="41">
        <f t="shared" si="14"/>
        <v>572676.86</v>
      </c>
      <c r="H54" s="41">
        <f t="shared" si="14"/>
        <v>322872.31</v>
      </c>
      <c r="I54" s="41">
        <f>SUM(I55:I69)</f>
        <v>429889.07</v>
      </c>
      <c r="J54" s="41">
        <f t="shared" si="14"/>
        <v>492715.06</v>
      </c>
      <c r="K54" s="41">
        <f>SUM(K55:K68)</f>
        <v>598571.9299999999</v>
      </c>
      <c r="L54" s="46">
        <f>SUM(B54:K54)</f>
        <v>6373106.969999999</v>
      </c>
      <c r="M54" s="40"/>
    </row>
    <row r="55" spans="1:13" ht="18.75" customHeight="1">
      <c r="A55" s="47" t="s">
        <v>51</v>
      </c>
      <c r="B55" s="48">
        <v>445091.27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445091.27</v>
      </c>
      <c r="M55" s="40"/>
    </row>
    <row r="56" spans="1:12" ht="18.75" customHeight="1">
      <c r="A56" s="47" t="s">
        <v>61</v>
      </c>
      <c r="B56" s="17">
        <v>0</v>
      </c>
      <c r="C56" s="48">
        <v>308619.57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308619.57</v>
      </c>
    </row>
    <row r="57" spans="1:12" ht="18.75" customHeight="1">
      <c r="A57" s="47" t="s">
        <v>62</v>
      </c>
      <c r="B57" s="17">
        <v>0</v>
      </c>
      <c r="C57" s="48">
        <v>44532.47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44532.47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1186219.88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1186219.88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951265.73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951265.73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1020652.82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1020652.82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572676.86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572676.86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322872.31</v>
      </c>
      <c r="I62" s="17">
        <v>0</v>
      </c>
      <c r="J62" s="17">
        <v>0</v>
      </c>
      <c r="K62" s="17">
        <v>0</v>
      </c>
      <c r="L62" s="46">
        <f t="shared" si="15"/>
        <v>322872.31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492715.06</v>
      </c>
      <c r="K64" s="17">
        <v>0</v>
      </c>
      <c r="L64" s="46">
        <f t="shared" si="15"/>
        <v>492715.06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334541.85</v>
      </c>
      <c r="L65" s="46">
        <f t="shared" si="15"/>
        <v>334541.85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264030.08</v>
      </c>
      <c r="L66" s="46">
        <f t="shared" si="15"/>
        <v>264030.08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429889.07</v>
      </c>
      <c r="J69" s="53">
        <v>0</v>
      </c>
      <c r="K69" s="53">
        <v>0</v>
      </c>
      <c r="L69" s="51">
        <f>SUM(B69:K69)</f>
        <v>429889.07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2021-08-20T17:15:01Z</dcterms:modified>
  <cp:category/>
  <cp:version/>
  <cp:contentType/>
  <cp:contentStatus/>
</cp:coreProperties>
</file>