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<sst xmlns="http://schemas.openxmlformats.org/spreadsheetml/2006/main" count="79" uniqueCount="78">
  <si>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</si>
  <si>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</si>
  <si>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</si>
  <si>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</si>
  <si>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</si>
  <si>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</si>
  <si>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</si>
  <si>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</si>
  <si>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</si>
  <si>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</si>
  <si>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</si>
  <si>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</si>
  <si>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</si>
  <si>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</si>
  <si>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</si>
  <si>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</si>
  <si>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</si>
  <si>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</si>
  <si>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</si>
  <si>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</si>
  <si>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</si>
  <si>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</si>
  <si>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</si>
  <si>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</si>
  <si>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</si>
  <si>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</si>
  <si>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</si>
  <si>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</si>
  <si>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</si>
  <si>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</si>
  <si>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</si>
  <si>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</si>
  <si>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</si>
  <si>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</si>
  <si>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</si>
  <si>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</si>
  <si>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</si>
  <si>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</si>
  <si>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</si>
  <si>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</si>
  <si>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</si>
  <si>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</si>
  <si>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</si>
  <si>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</si>
  <si>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</si>
  <si>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</si>
  <si>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</si>
  <si>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</si>
  <si>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</si>
  <si>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</si>
  <si>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</si>
  <si>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</si>
  <si>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</si>
  <si>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</si>
  <si>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</si>
  <si>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</si>
  <si>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</si>
  <si>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</si>
  <si>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</si>
  <si>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</si>
  <si>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</si>
  <si>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</si>
  <si>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</si>
  <si>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</si>
  <si>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</si>
  <si>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</si>
  <si>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</si>
  <si>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</si>
  <si>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</si>
  <si>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</si>
  <si>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</si>
  <si>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</si>
  <si>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</si>
  <si>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</si>
  <si>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</si>
  <si>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</si>
  <si>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15/08/21 - VENCIMENTO 20/08/21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</si>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</sst>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16936</v>
      </c>
      <c r="C7" s="10">
        <f>C8+C11</f>
        <v>23882</v>
      </c>
      <c r="D7" s="10">
        <f aca="true" t="shared" si="0" ref="D7:K7">D8+D11</f>
        <v>68447</v>
      </c>
      <c r="E7" s="10">
        <f t="shared" si="0"/>
        <v>70019</v>
      </c>
      <c r="F7" s="10">
        <f t="shared" si="0"/>
        <v>72087</v>
      </c>
      <c r="G7" s="10">
        <f t="shared" si="0"/>
        <v>28839</v>
      </c>
      <c r="H7" s="10">
        <f t="shared" si="0"/>
        <v>15588</v>
      </c>
      <c r="I7" s="10">
        <f t="shared" si="0"/>
        <v>33576</v>
      </c>
      <c r="J7" s="10">
        <f t="shared" si="0"/>
        <v>18147</v>
      </c>
      <c r="K7" s="10">
        <f t="shared" si="0"/>
        <v>56478</v>
      </c>
      <c r="L7" s="10">
        <f>SUM(B7:K7)</f>
        <v>403999</v>
      </c>
      <c r="M7" s="11"/>
    </row>
    <row r="8" spans="1:13" ht="17.25" customHeight="1">
      <c r="A8" s="12" t="s">
        <v>18</v>
      </c>
      <c r="B8" s="13">
        <f>B9+B10</f>
        <v>1922</v>
      </c>
      <c r="C8" s="13">
        <f aca="true" t="shared" si="1" ref="C8:K8">C9+C10</f>
        <v>2285</v>
      </c>
      <c r="D8" s="13">
        <f t="shared" si="1"/>
        <v>7516</v>
      </c>
      <c r="E8" s="13">
        <f t="shared" si="1"/>
        <v>6910</v>
      </c>
      <c r="F8" s="13">
        <f t="shared" si="1"/>
        <v>7139</v>
      </c>
      <c r="G8" s="13">
        <f t="shared" si="1"/>
        <v>2886</v>
      </c>
      <c r="H8" s="13">
        <f t="shared" si="1"/>
        <v>1477</v>
      </c>
      <c r="I8" s="13">
        <f t="shared" si="1"/>
        <v>2560</v>
      </c>
      <c r="J8" s="13">
        <f t="shared" si="1"/>
        <v>1336</v>
      </c>
      <c r="K8" s="13">
        <f t="shared" si="1"/>
        <v>4368</v>
      </c>
      <c r="L8" s="13">
        <f>SUM(B8:K8)</f>
        <v>38399</v>
      </c>
      <c r="M8"/>
    </row>
    <row r="9" spans="1:13" ht="17.25" customHeight="1">
      <c r="A9" s="14" t="s">
        <v>19</v>
      </c>
      <c r="B9" s="15">
        <v>1920</v>
      </c>
      <c r="C9" s="15">
        <v>2285</v>
      </c>
      <c r="D9" s="15">
        <v>7516</v>
      </c>
      <c r="E9" s="15">
        <v>6910</v>
      </c>
      <c r="F9" s="15">
        <v>7139</v>
      </c>
      <c r="G9" s="15">
        <v>2886</v>
      </c>
      <c r="H9" s="15">
        <v>1477</v>
      </c>
      <c r="I9" s="15">
        <v>2560</v>
      </c>
      <c r="J9" s="15">
        <v>1336</v>
      </c>
      <c r="K9" s="15">
        <v>4368</v>
      </c>
      <c r="L9" s="13">
        <f>SUM(B9:K9)</f>
        <v>38397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15014</v>
      </c>
      <c r="C11" s="15">
        <v>21597</v>
      </c>
      <c r="D11" s="15">
        <v>60931</v>
      </c>
      <c r="E11" s="15">
        <v>63109</v>
      </c>
      <c r="F11" s="15">
        <v>64948</v>
      </c>
      <c r="G11" s="15">
        <v>25953</v>
      </c>
      <c r="H11" s="15">
        <v>14111</v>
      </c>
      <c r="I11" s="15">
        <v>31016</v>
      </c>
      <c r="J11" s="15">
        <v>16811</v>
      </c>
      <c r="K11" s="15">
        <v>52110</v>
      </c>
      <c r="L11" s="13">
        <f>SUM(B11:K11)</f>
        <v>365600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1.230259714356686</v>
      </c>
      <c r="C15" s="22">
        <v>1.452693164469118</v>
      </c>
      <c r="D15" s="22">
        <v>1.453012455927731</v>
      </c>
      <c r="E15" s="22">
        <v>1.292156783581867</v>
      </c>
      <c r="F15" s="22">
        <v>1.475662383146998</v>
      </c>
      <c r="G15" s="22">
        <v>1.402656516756706</v>
      </c>
      <c r="H15" s="22">
        <v>1.520297123181696</v>
      </c>
      <c r="I15" s="22">
        <v>1.302998134846969</v>
      </c>
      <c r="J15" s="22">
        <v>1.686393485453376</v>
      </c>
      <c r="K15" s="22">
        <v>1.243780624360194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125609.31999999999</v>
      </c>
      <c r="C17" s="25">
        <f aca="true" t="shared" si="2" ref="C17:K17">C18+C19+C20+C21+C22+C23+C24</f>
        <v>112455.64</v>
      </c>
      <c r="D17" s="25">
        <f t="shared" si="2"/>
        <v>387041.93</v>
      </c>
      <c r="E17" s="25">
        <f t="shared" si="2"/>
        <v>349991.66</v>
      </c>
      <c r="F17" s="25">
        <f t="shared" si="2"/>
        <v>369064.62999999995</v>
      </c>
      <c r="G17" s="25">
        <f t="shared" si="2"/>
        <v>156940.22</v>
      </c>
      <c r="H17" s="25">
        <f t="shared" si="2"/>
        <v>101874.02999999998</v>
      </c>
      <c r="I17" s="25">
        <f t="shared" si="2"/>
        <v>151916.21000000002</v>
      </c>
      <c r="J17" s="25">
        <f t="shared" si="2"/>
        <v>117607.64</v>
      </c>
      <c r="K17" s="25">
        <f t="shared" si="2"/>
        <v>217148.15</v>
      </c>
      <c r="L17" s="25">
        <f>L18+L19+L20+L21+L22+L23+L24</f>
        <v>2089649.43</v>
      </c>
      <c r="M17"/>
    </row>
    <row r="18" spans="1:13" ht="17.25" customHeight="1">
      <c r="A18" s="26" t="s">
        <v>24</v>
      </c>
      <c r="B18" s="33">
        <f aca="true" t="shared" si="3" ref="B18:K18">ROUND(B13*B7,2)</f>
        <v>100333.94</v>
      </c>
      <c r="C18" s="33">
        <f t="shared" si="3"/>
        <v>74571.55</v>
      </c>
      <c r="D18" s="33">
        <f t="shared" si="3"/>
        <v>254533.86</v>
      </c>
      <c r="E18" s="33">
        <f t="shared" si="3"/>
        <v>263320.45</v>
      </c>
      <c r="F18" s="33">
        <f t="shared" si="3"/>
        <v>239984.83</v>
      </c>
      <c r="G18" s="33">
        <f t="shared" si="3"/>
        <v>105498.83</v>
      </c>
      <c r="H18" s="33">
        <f t="shared" si="3"/>
        <v>62828.99</v>
      </c>
      <c r="I18" s="33">
        <f t="shared" si="3"/>
        <v>112402.38</v>
      </c>
      <c r="J18" s="33">
        <f t="shared" si="3"/>
        <v>65412.68</v>
      </c>
      <c r="K18" s="33">
        <f t="shared" si="3"/>
        <v>166214.75</v>
      </c>
      <c r="L18" s="33">
        <f aca="true" t="shared" si="4" ref="L18:L24">SUM(B18:K18)</f>
        <v>1445102.26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23102.86</v>
      </c>
      <c r="C19" s="33">
        <f t="shared" si="5"/>
        <v>33758.03</v>
      </c>
      <c r="D19" s="33">
        <f t="shared" si="5"/>
        <v>115307.01</v>
      </c>
      <c r="E19" s="33">
        <f t="shared" si="5"/>
        <v>76930.86</v>
      </c>
      <c r="F19" s="33">
        <f t="shared" si="5"/>
        <v>114151.76</v>
      </c>
      <c r="G19" s="33">
        <f t="shared" si="5"/>
        <v>42479.79</v>
      </c>
      <c r="H19" s="33">
        <f t="shared" si="5"/>
        <v>32689.74</v>
      </c>
      <c r="I19" s="33">
        <f t="shared" si="5"/>
        <v>34057.71</v>
      </c>
      <c r="J19" s="33">
        <f t="shared" si="5"/>
        <v>44898.84</v>
      </c>
      <c r="K19" s="33">
        <f t="shared" si="5"/>
        <v>40519.94</v>
      </c>
      <c r="L19" s="33">
        <f t="shared" si="4"/>
        <v>557896.54</v>
      </c>
      <c r="M19"/>
    </row>
    <row r="20" spans="1:13" ht="17.25" customHeight="1">
      <c r="A20" s="27" t="s">
        <v>26</v>
      </c>
      <c r="B20" s="33">
        <v>831.29</v>
      </c>
      <c r="C20" s="33">
        <v>2784.83</v>
      </c>
      <c r="D20" s="33">
        <v>14518.6</v>
      </c>
      <c r="E20" s="33">
        <v>11513.37</v>
      </c>
      <c r="F20" s="33">
        <v>13586.81</v>
      </c>
      <c r="G20" s="33">
        <v>9079.7</v>
      </c>
      <c r="H20" s="33">
        <v>5014.07</v>
      </c>
      <c r="I20" s="33">
        <v>4114.89</v>
      </c>
      <c r="J20" s="33">
        <v>4613.66</v>
      </c>
      <c r="K20" s="33">
        <v>7731</v>
      </c>
      <c r="L20" s="33">
        <f t="shared" si="4"/>
        <v>73788.22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-244.55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-28443.4</v>
      </c>
      <c r="C27" s="33">
        <f t="shared" si="6"/>
        <v>-10054</v>
      </c>
      <c r="D27" s="33">
        <f t="shared" si="6"/>
        <v>-33070.4</v>
      </c>
      <c r="E27" s="33">
        <f t="shared" si="6"/>
        <v>-34964.55</v>
      </c>
      <c r="F27" s="33">
        <f t="shared" si="6"/>
        <v>-31411.6</v>
      </c>
      <c r="G27" s="33">
        <f t="shared" si="6"/>
        <v>-12698.4</v>
      </c>
      <c r="H27" s="33">
        <f t="shared" si="6"/>
        <v>-14336.76</v>
      </c>
      <c r="I27" s="33">
        <f t="shared" si="6"/>
        <v>-11264</v>
      </c>
      <c r="J27" s="33">
        <f t="shared" si="6"/>
        <v>-5878.4</v>
      </c>
      <c r="K27" s="33">
        <f t="shared" si="6"/>
        <v>-19219.2</v>
      </c>
      <c r="L27" s="33">
        <f aca="true" t="shared" si="7" ref="L27:L33">SUM(B27:K27)</f>
        <v>-201340.71000000002</v>
      </c>
      <c r="M27"/>
    </row>
    <row r="28" spans="1:13" ht="18.75" customHeight="1">
      <c r="A28" s="27" t="s">
        <v>30</v>
      </c>
      <c r="B28" s="33">
        <f>B29+B30+B31+B32</f>
        <v>-8448</v>
      </c>
      <c r="C28" s="33">
        <f aca="true" t="shared" si="8" ref="C28:K28">C29+C30+C31+C32</f>
        <v>-10054</v>
      </c>
      <c r="D28" s="33">
        <f t="shared" si="8"/>
        <v>-33070.4</v>
      </c>
      <c r="E28" s="33">
        <f t="shared" si="8"/>
        <v>-30404</v>
      </c>
      <c r="F28" s="33">
        <f t="shared" si="8"/>
        <v>-31411.6</v>
      </c>
      <c r="G28" s="33">
        <f t="shared" si="8"/>
        <v>-12698.4</v>
      </c>
      <c r="H28" s="33">
        <f t="shared" si="8"/>
        <v>-6498.8</v>
      </c>
      <c r="I28" s="33">
        <f t="shared" si="8"/>
        <v>-11264</v>
      </c>
      <c r="J28" s="33">
        <f t="shared" si="8"/>
        <v>-5878.4</v>
      </c>
      <c r="K28" s="33">
        <f t="shared" si="8"/>
        <v>-19219.2</v>
      </c>
      <c r="L28" s="33">
        <f t="shared" si="7"/>
        <v>-168946.8</v>
      </c>
      <c r="M28"/>
    </row>
    <row r="29" spans="1:13" s="36" customFormat="1" ht="18.75" customHeight="1">
      <c r="A29" s="34" t="s">
        <v>58</v>
      </c>
      <c r="B29" s="33">
        <f>-ROUND((B9)*$E$3,2)</f>
        <v>-8448</v>
      </c>
      <c r="C29" s="33">
        <f aca="true" t="shared" si="9" ref="C29:K29">-ROUND((C9)*$E$3,2)</f>
        <v>-10054</v>
      </c>
      <c r="D29" s="33">
        <f t="shared" si="9"/>
        <v>-33070.4</v>
      </c>
      <c r="E29" s="33">
        <f t="shared" si="9"/>
        <v>-30404</v>
      </c>
      <c r="F29" s="33">
        <f t="shared" si="9"/>
        <v>-31411.6</v>
      </c>
      <c r="G29" s="33">
        <f t="shared" si="9"/>
        <v>-12698.4</v>
      </c>
      <c r="H29" s="33">
        <f t="shared" si="9"/>
        <v>-6498.8</v>
      </c>
      <c r="I29" s="33">
        <f t="shared" si="9"/>
        <v>-11264</v>
      </c>
      <c r="J29" s="33">
        <f t="shared" si="9"/>
        <v>-5878.4</v>
      </c>
      <c r="K29" s="33">
        <f t="shared" si="9"/>
        <v>-19219.2</v>
      </c>
      <c r="L29" s="33">
        <f t="shared" si="7"/>
        <v>-168946.8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97165.91999999998</v>
      </c>
      <c r="C48" s="41">
        <f aca="true" t="shared" si="12" ref="C48:K48">IF(C17+C27+C40+C49&lt;0,0,C17+C27+C49)</f>
        <v>102401.64</v>
      </c>
      <c r="D48" s="41">
        <f t="shared" si="12"/>
        <v>353971.52999999997</v>
      </c>
      <c r="E48" s="41">
        <f t="shared" si="12"/>
        <v>315027.11</v>
      </c>
      <c r="F48" s="41">
        <f t="shared" si="12"/>
        <v>337653.02999999997</v>
      </c>
      <c r="G48" s="41">
        <f t="shared" si="12"/>
        <v>144241.82</v>
      </c>
      <c r="H48" s="41">
        <f t="shared" si="12"/>
        <v>87537.26999999999</v>
      </c>
      <c r="I48" s="41">
        <f t="shared" si="12"/>
        <v>140652.21000000002</v>
      </c>
      <c r="J48" s="41">
        <f t="shared" si="12"/>
        <v>111729.24</v>
      </c>
      <c r="K48" s="41">
        <f t="shared" si="12"/>
        <v>197928.94999999998</v>
      </c>
      <c r="L48" s="42">
        <f>SUM(B48:K48)</f>
        <v>1888308.72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97165.93</v>
      </c>
      <c r="C54" s="41">
        <f aca="true" t="shared" si="14" ref="C54:J54">SUM(C55:C66)</f>
        <v>102401.63</v>
      </c>
      <c r="D54" s="41">
        <f t="shared" si="14"/>
        <v>353971.53</v>
      </c>
      <c r="E54" s="41">
        <f t="shared" si="14"/>
        <v>315027.11</v>
      </c>
      <c r="F54" s="41">
        <f t="shared" si="14"/>
        <v>337653.03</v>
      </c>
      <c r="G54" s="41">
        <f t="shared" si="14"/>
        <v>144241.82</v>
      </c>
      <c r="H54" s="41">
        <f t="shared" si="14"/>
        <v>87537.28</v>
      </c>
      <c r="I54" s="41">
        <f>SUM(I55:I69)</f>
        <v>140652.21</v>
      </c>
      <c r="J54" s="41">
        <f t="shared" si="14"/>
        <v>111729.24</v>
      </c>
      <c r="K54" s="41">
        <f>SUM(K55:K68)</f>
        <v>197928.95</v>
      </c>
      <c r="L54" s="46">
        <f>SUM(B54:K54)</f>
        <v>1888308.73</v>
      </c>
      <c r="M54" s="40"/>
    </row>
    <row r="55" spans="1:13" ht="18.75" customHeight="1">
      <c r="A55" s="47" t="s">
        <v>51</v>
      </c>
      <c r="B55" s="48">
        <v>97165.93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97165.93</v>
      </c>
      <c r="M55" s="40"/>
    </row>
    <row r="56" spans="1:12" ht="18.75" customHeight="1">
      <c r="A56" s="47" t="s">
        <v>61</v>
      </c>
      <c r="B56" s="17">
        <v>0</v>
      </c>
      <c r="C56" s="48">
        <v>89437.58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89437.58</v>
      </c>
    </row>
    <row r="57" spans="1:12" ht="18.75" customHeight="1">
      <c r="A57" s="47" t="s">
        <v>62</v>
      </c>
      <c r="B57" s="17">
        <v>0</v>
      </c>
      <c r="C57" s="48">
        <v>12964.05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12964.05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353971.53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353971.53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315027.11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315027.11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337653.03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337653.03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144241.82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144241.82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87537.28</v>
      </c>
      <c r="I62" s="17">
        <v>0</v>
      </c>
      <c r="J62" s="17">
        <v>0</v>
      </c>
      <c r="K62" s="17">
        <v>0</v>
      </c>
      <c r="L62" s="46">
        <f t="shared" si="15"/>
        <v>87537.28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111729.24</v>
      </c>
      <c r="K64" s="17">
        <v>0</v>
      </c>
      <c r="L64" s="46">
        <f t="shared" si="15"/>
        <v>111729.24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83248.92</v>
      </c>
      <c r="L65" s="46">
        <f t="shared" si="15"/>
        <v>83248.92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114680.03</v>
      </c>
      <c r="L66" s="46">
        <f t="shared" si="15"/>
        <v>114680.03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140652.21</v>
      </c>
      <c r="J69" s="53">
        <v>0</v>
      </c>
      <c r="K69" s="53">
        <v>0</v>
      </c>
      <c r="L69" s="51">
        <f>SUM(B69:K69)</f>
        <v>140652.21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2021-08-19T18:37:54Z</dcterms:modified>
  <cp:category/>
  <cp:version/>
  <cp:contentType/>
  <cp:contentStatus/>
</cp:coreProperties>
</file>