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<sst xmlns="http://schemas.openxmlformats.org/spreadsheetml/2006/main" count="79" uniqueCount="78">
  <si>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</si>
  <si>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</si>
  <si>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</si>
  <si>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</si>
  <si>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</si>
  <si>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</si>
  <si>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</si>
  <si>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</si>
  <si>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</si>
  <si>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</si>
  <si>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</si>
  <si>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</si>
  <si>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</si>
  <si>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</si>
  <si>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</si>
  <si>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</si>
  <si>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</si>
  <si>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</si>
  <si>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</si>
  <si>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</si>
  <si>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</si>
  <si>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</si>
  <si>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</si>
  <si>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</si>
  <si>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</si>
  <si>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</si>
  <si>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</si>
  <si>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</si>
  <si>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</si>
  <si>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</si>
  <si>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</si>
  <si>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</si>
  <si>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</si>
  <si>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</si>
  <si>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</si>
  <si>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</si>
  <si>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</si>
  <si>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</si>
  <si>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</si>
  <si>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</si>
  <si>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</si>
  <si>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</si>
  <si>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</si>
  <si>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</si>
  <si>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</si>
  <si>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</si>
  <si>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</si>
  <si>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</si>
  <si>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</si>
  <si>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</si>
  <si>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</si>
  <si>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</si>
  <si>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</si>
  <si>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</si>
  <si>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</si>
  <si>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</si>
  <si>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</si>
  <si>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</si>
  <si>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</si>
  <si>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</si>
  <si>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</si>
  <si>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</si>
  <si>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</si>
  <si>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</si>
  <si>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</si>
  <si>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</si>
  <si>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</si>
  <si>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</si>
  <si>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</si>
  <si>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</si>
  <si>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</si>
  <si>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</si>
  <si>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</si>
  <si>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</si>
  <si>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</si>
  <si>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</si>
  <si>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14/08/21 - VENCIMENTO 20/08/21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</si>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</sst>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36422</v>
      </c>
      <c r="C7" s="10">
        <f>C8+C11</f>
        <v>48415</v>
      </c>
      <c r="D7" s="10">
        <f aca="true" t="shared" si="0" ref="D7:K7">D8+D11</f>
        <v>141061</v>
      </c>
      <c r="E7" s="10">
        <f t="shared" si="0"/>
        <v>134853</v>
      </c>
      <c r="F7" s="10">
        <f t="shared" si="0"/>
        <v>133093</v>
      </c>
      <c r="G7" s="10">
        <f t="shared" si="0"/>
        <v>58850</v>
      </c>
      <c r="H7" s="10">
        <f t="shared" si="0"/>
        <v>27318</v>
      </c>
      <c r="I7" s="10">
        <f t="shared" si="0"/>
        <v>56829</v>
      </c>
      <c r="J7" s="10">
        <f t="shared" si="0"/>
        <v>35477</v>
      </c>
      <c r="K7" s="10">
        <f t="shared" si="0"/>
        <v>101317</v>
      </c>
      <c r="L7" s="10">
        <f>SUM(B7:K7)</f>
        <v>773635</v>
      </c>
      <c r="M7" s="11"/>
    </row>
    <row r="8" spans="1:13" ht="17.25" customHeight="1">
      <c r="A8" s="12" t="s">
        <v>18</v>
      </c>
      <c r="B8" s="13">
        <f>B9+B10</f>
        <v>3943</v>
      </c>
      <c r="C8" s="13">
        <f aca="true" t="shared" si="1" ref="C8:K8">C9+C10</f>
        <v>4568</v>
      </c>
      <c r="D8" s="13">
        <f t="shared" si="1"/>
        <v>14033</v>
      </c>
      <c r="E8" s="13">
        <f t="shared" si="1"/>
        <v>12309</v>
      </c>
      <c r="F8" s="13">
        <f t="shared" si="1"/>
        <v>11542</v>
      </c>
      <c r="G8" s="13">
        <f t="shared" si="1"/>
        <v>5741</v>
      </c>
      <c r="H8" s="13">
        <f t="shared" si="1"/>
        <v>2423</v>
      </c>
      <c r="I8" s="13">
        <f t="shared" si="1"/>
        <v>3528</v>
      </c>
      <c r="J8" s="13">
        <f t="shared" si="1"/>
        <v>2548</v>
      </c>
      <c r="K8" s="13">
        <f t="shared" si="1"/>
        <v>7753</v>
      </c>
      <c r="L8" s="13">
        <f>SUM(B8:K8)</f>
        <v>68388</v>
      </c>
      <c r="M8"/>
    </row>
    <row r="9" spans="1:13" ht="17.25" customHeight="1">
      <c r="A9" s="14" t="s">
        <v>19</v>
      </c>
      <c r="B9" s="15">
        <v>3942</v>
      </c>
      <c r="C9" s="15">
        <v>4568</v>
      </c>
      <c r="D9" s="15">
        <v>14033</v>
      </c>
      <c r="E9" s="15">
        <v>12309</v>
      </c>
      <c r="F9" s="15">
        <v>11542</v>
      </c>
      <c r="G9" s="15">
        <v>5741</v>
      </c>
      <c r="H9" s="15">
        <v>2422</v>
      </c>
      <c r="I9" s="15">
        <v>3528</v>
      </c>
      <c r="J9" s="15">
        <v>2548</v>
      </c>
      <c r="K9" s="15">
        <v>7753</v>
      </c>
      <c r="L9" s="13">
        <f>SUM(B9:K9)</f>
        <v>68386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32479</v>
      </c>
      <c r="C11" s="15">
        <v>43847</v>
      </c>
      <c r="D11" s="15">
        <v>127028</v>
      </c>
      <c r="E11" s="15">
        <v>122544</v>
      </c>
      <c r="F11" s="15">
        <v>121551</v>
      </c>
      <c r="G11" s="15">
        <v>53109</v>
      </c>
      <c r="H11" s="15">
        <v>24895</v>
      </c>
      <c r="I11" s="15">
        <v>53301</v>
      </c>
      <c r="J11" s="15">
        <v>32929</v>
      </c>
      <c r="K11" s="15">
        <v>93564</v>
      </c>
      <c r="L11" s="13">
        <f>SUM(B11:K11)</f>
        <v>705247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1.275824875669497</v>
      </c>
      <c r="C15" s="22">
        <v>1.461340170831101</v>
      </c>
      <c r="D15" s="22">
        <v>1.448061837861377</v>
      </c>
      <c r="E15" s="22">
        <v>1.297977308596902</v>
      </c>
      <c r="F15" s="22">
        <v>1.502330997599815</v>
      </c>
      <c r="G15" s="22">
        <v>1.413877753018982</v>
      </c>
      <c r="H15" s="22">
        <v>1.520297123181696</v>
      </c>
      <c r="I15" s="22">
        <v>1.346849046357311</v>
      </c>
      <c r="J15" s="22">
        <v>1.665136419848129</v>
      </c>
      <c r="K15" s="22">
        <v>1.252072495690428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277130.92</v>
      </c>
      <c r="C17" s="25">
        <f aca="true" t="shared" si="2" ref="C17:K17">C18+C19+C20+C21+C22+C23+C24</f>
        <v>225336.33000000002</v>
      </c>
      <c r="D17" s="25">
        <f t="shared" si="2"/>
        <v>783814.8200000001</v>
      </c>
      <c r="E17" s="25">
        <f t="shared" si="2"/>
        <v>671403.52</v>
      </c>
      <c r="F17" s="25">
        <f t="shared" si="2"/>
        <v>685594.7999999999</v>
      </c>
      <c r="G17" s="25">
        <f t="shared" si="2"/>
        <v>314891.53</v>
      </c>
      <c r="H17" s="25">
        <f t="shared" si="2"/>
        <v>174953.23</v>
      </c>
      <c r="I17" s="25">
        <f t="shared" si="2"/>
        <v>260167.30000000002</v>
      </c>
      <c r="J17" s="25">
        <f t="shared" si="2"/>
        <v>221356.64999999997</v>
      </c>
      <c r="K17" s="25">
        <f t="shared" si="2"/>
        <v>384707.33</v>
      </c>
      <c r="L17" s="25">
        <f>L18+L19+L20+L21+L22+L23+L24</f>
        <v>3999356.43</v>
      </c>
      <c r="M17"/>
    </row>
    <row r="18" spans="1:13" ht="17.25" customHeight="1">
      <c r="A18" s="26" t="s">
        <v>24</v>
      </c>
      <c r="B18" s="33">
        <f aca="true" t="shared" si="3" ref="B18:K18">ROUND(B13*B7,2)</f>
        <v>215774.85</v>
      </c>
      <c r="C18" s="33">
        <f t="shared" si="3"/>
        <v>151175.84</v>
      </c>
      <c r="D18" s="33">
        <f t="shared" si="3"/>
        <v>524563.54</v>
      </c>
      <c r="E18" s="33">
        <f t="shared" si="3"/>
        <v>507141.68</v>
      </c>
      <c r="F18" s="33">
        <f t="shared" si="3"/>
        <v>443079.91</v>
      </c>
      <c r="G18" s="33">
        <f t="shared" si="3"/>
        <v>215285.07</v>
      </c>
      <c r="H18" s="33">
        <f t="shared" si="3"/>
        <v>110107.93</v>
      </c>
      <c r="I18" s="33">
        <f t="shared" si="3"/>
        <v>190246.44</v>
      </c>
      <c r="J18" s="33">
        <f t="shared" si="3"/>
        <v>127880.39</v>
      </c>
      <c r="K18" s="33">
        <f t="shared" si="3"/>
        <v>298175.93</v>
      </c>
      <c r="L18" s="33">
        <f aca="true" t="shared" si="4" ref="L18:L24">SUM(B18:K18)</f>
        <v>2783431.58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59516.07</v>
      </c>
      <c r="C19" s="33">
        <f t="shared" si="5"/>
        <v>69743.49</v>
      </c>
      <c r="D19" s="33">
        <f t="shared" si="5"/>
        <v>235036.9</v>
      </c>
      <c r="E19" s="33">
        <f t="shared" si="5"/>
        <v>151116.71</v>
      </c>
      <c r="F19" s="33">
        <f t="shared" si="5"/>
        <v>222572.77</v>
      </c>
      <c r="G19" s="33">
        <f t="shared" si="5"/>
        <v>89101.7</v>
      </c>
      <c r="H19" s="33">
        <f t="shared" si="5"/>
        <v>57288.84</v>
      </c>
      <c r="I19" s="33">
        <f t="shared" si="5"/>
        <v>65986.8</v>
      </c>
      <c r="J19" s="33">
        <f t="shared" si="5"/>
        <v>85057.9</v>
      </c>
      <c r="K19" s="33">
        <f t="shared" si="5"/>
        <v>75161.95</v>
      </c>
      <c r="L19" s="33">
        <f t="shared" si="4"/>
        <v>1110583.13</v>
      </c>
      <c r="M19"/>
    </row>
    <row r="20" spans="1:13" ht="17.25" customHeight="1">
      <c r="A20" s="27" t="s">
        <v>26</v>
      </c>
      <c r="B20" s="33">
        <v>498.77</v>
      </c>
      <c r="C20" s="33">
        <v>3075.77</v>
      </c>
      <c r="D20" s="33">
        <v>21531.92</v>
      </c>
      <c r="E20" s="33">
        <v>15171.05</v>
      </c>
      <c r="F20" s="33">
        <v>18600.89</v>
      </c>
      <c r="G20" s="33">
        <v>10504.76</v>
      </c>
      <c r="H20" s="33">
        <v>6215.23</v>
      </c>
      <c r="I20" s="33">
        <v>2701.7</v>
      </c>
      <c r="J20" s="33">
        <v>5735.9</v>
      </c>
      <c r="K20" s="33">
        <v>8686.99</v>
      </c>
      <c r="L20" s="33">
        <f t="shared" si="4"/>
        <v>92722.97999999998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-379.35</v>
      </c>
      <c r="F23" s="33">
        <v>0</v>
      </c>
      <c r="G23" s="33">
        <v>0</v>
      </c>
      <c r="H23" s="33">
        <v>0</v>
      </c>
      <c r="I23" s="33">
        <v>-108.87</v>
      </c>
      <c r="J23" s="33">
        <v>0</v>
      </c>
      <c r="K23" s="33">
        <v>0</v>
      </c>
      <c r="L23" s="33">
        <f t="shared" si="4"/>
        <v>-488.22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-37340.2</v>
      </c>
      <c r="C27" s="33">
        <f t="shared" si="6"/>
        <v>-20099.2</v>
      </c>
      <c r="D27" s="33">
        <f t="shared" si="6"/>
        <v>-61745.2</v>
      </c>
      <c r="E27" s="33">
        <f t="shared" si="6"/>
        <v>-58720.15</v>
      </c>
      <c r="F27" s="33">
        <f t="shared" si="6"/>
        <v>-50784.8</v>
      </c>
      <c r="G27" s="33">
        <f t="shared" si="6"/>
        <v>-25260.4</v>
      </c>
      <c r="H27" s="33">
        <f t="shared" si="6"/>
        <v>-18494.76</v>
      </c>
      <c r="I27" s="33">
        <f t="shared" si="6"/>
        <v>-15523.2</v>
      </c>
      <c r="J27" s="33">
        <f t="shared" si="6"/>
        <v>-11211.2</v>
      </c>
      <c r="K27" s="33">
        <f t="shared" si="6"/>
        <v>-34113.2</v>
      </c>
      <c r="L27" s="33">
        <f aca="true" t="shared" si="7" ref="L27:L33">SUM(B27:K27)</f>
        <v>-333292.31</v>
      </c>
      <c r="M27"/>
    </row>
    <row r="28" spans="1:13" ht="18.75" customHeight="1">
      <c r="A28" s="27" t="s">
        <v>30</v>
      </c>
      <c r="B28" s="33">
        <f>B29+B30+B31+B32</f>
        <v>-17344.8</v>
      </c>
      <c r="C28" s="33">
        <f aca="true" t="shared" si="8" ref="C28:K28">C29+C30+C31+C32</f>
        <v>-20099.2</v>
      </c>
      <c r="D28" s="33">
        <f t="shared" si="8"/>
        <v>-61745.2</v>
      </c>
      <c r="E28" s="33">
        <f t="shared" si="8"/>
        <v>-54159.6</v>
      </c>
      <c r="F28" s="33">
        <f t="shared" si="8"/>
        <v>-50784.8</v>
      </c>
      <c r="G28" s="33">
        <f t="shared" si="8"/>
        <v>-25260.4</v>
      </c>
      <c r="H28" s="33">
        <f t="shared" si="8"/>
        <v>-10656.8</v>
      </c>
      <c r="I28" s="33">
        <f t="shared" si="8"/>
        <v>-15523.2</v>
      </c>
      <c r="J28" s="33">
        <f t="shared" si="8"/>
        <v>-11211.2</v>
      </c>
      <c r="K28" s="33">
        <f t="shared" si="8"/>
        <v>-34113.2</v>
      </c>
      <c r="L28" s="33">
        <f t="shared" si="7"/>
        <v>-300898.39999999997</v>
      </c>
      <c r="M28"/>
    </row>
    <row r="29" spans="1:13" s="36" customFormat="1" ht="18.75" customHeight="1">
      <c r="A29" s="34" t="s">
        <v>58</v>
      </c>
      <c r="B29" s="33">
        <f>-ROUND((B9)*$E$3,2)</f>
        <v>-17344.8</v>
      </c>
      <c r="C29" s="33">
        <f aca="true" t="shared" si="9" ref="C29:K29">-ROUND((C9)*$E$3,2)</f>
        <v>-20099.2</v>
      </c>
      <c r="D29" s="33">
        <f t="shared" si="9"/>
        <v>-61745.2</v>
      </c>
      <c r="E29" s="33">
        <f t="shared" si="9"/>
        <v>-54159.6</v>
      </c>
      <c r="F29" s="33">
        <f t="shared" si="9"/>
        <v>-50784.8</v>
      </c>
      <c r="G29" s="33">
        <f t="shared" si="9"/>
        <v>-25260.4</v>
      </c>
      <c r="H29" s="33">
        <f t="shared" si="9"/>
        <v>-10656.8</v>
      </c>
      <c r="I29" s="33">
        <f t="shared" si="9"/>
        <v>-15523.2</v>
      </c>
      <c r="J29" s="33">
        <f t="shared" si="9"/>
        <v>-11211.2</v>
      </c>
      <c r="K29" s="33">
        <f t="shared" si="9"/>
        <v>-34113.2</v>
      </c>
      <c r="L29" s="33">
        <f t="shared" si="7"/>
        <v>-300898.39999999997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0</v>
      </c>
      <c r="J31" s="17">
        <v>0</v>
      </c>
      <c r="K31" s="17">
        <v>0</v>
      </c>
      <c r="L31" s="33">
        <f t="shared" si="7"/>
        <v>0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0</v>
      </c>
      <c r="J32" s="17">
        <v>0</v>
      </c>
      <c r="K32" s="17">
        <v>0</v>
      </c>
      <c r="L32" s="33">
        <f t="shared" si="7"/>
        <v>0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239790.71999999997</v>
      </c>
      <c r="C48" s="41">
        <f aca="true" t="shared" si="12" ref="C48:K48">IF(C17+C27+C40+C49&lt;0,0,C17+C27+C49)</f>
        <v>205237.13</v>
      </c>
      <c r="D48" s="41">
        <f t="shared" si="12"/>
        <v>722069.6200000001</v>
      </c>
      <c r="E48" s="41">
        <f t="shared" si="12"/>
        <v>612683.37</v>
      </c>
      <c r="F48" s="41">
        <f t="shared" si="12"/>
        <v>634809.9999999999</v>
      </c>
      <c r="G48" s="41">
        <f t="shared" si="12"/>
        <v>289631.13</v>
      </c>
      <c r="H48" s="41">
        <f t="shared" si="12"/>
        <v>156458.47</v>
      </c>
      <c r="I48" s="41">
        <f t="shared" si="12"/>
        <v>244644.1</v>
      </c>
      <c r="J48" s="41">
        <f t="shared" si="12"/>
        <v>210145.44999999995</v>
      </c>
      <c r="K48" s="41">
        <f t="shared" si="12"/>
        <v>350594.13</v>
      </c>
      <c r="L48" s="42">
        <f>SUM(B48:K48)</f>
        <v>3666064.12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239790.73</v>
      </c>
      <c r="C54" s="41">
        <f aca="true" t="shared" si="14" ref="C54:J54">SUM(C55:C66)</f>
        <v>205237.12</v>
      </c>
      <c r="D54" s="41">
        <f t="shared" si="14"/>
        <v>722069.62</v>
      </c>
      <c r="E54" s="41">
        <f t="shared" si="14"/>
        <v>612683.37</v>
      </c>
      <c r="F54" s="41">
        <f t="shared" si="14"/>
        <v>634810</v>
      </c>
      <c r="G54" s="41">
        <f t="shared" si="14"/>
        <v>289631.13</v>
      </c>
      <c r="H54" s="41">
        <f t="shared" si="14"/>
        <v>156458.47</v>
      </c>
      <c r="I54" s="41">
        <f>SUM(I55:I69)</f>
        <v>244644.1</v>
      </c>
      <c r="J54" s="41">
        <f t="shared" si="14"/>
        <v>210145.45</v>
      </c>
      <c r="K54" s="41">
        <f>SUM(K55:K68)</f>
        <v>350594.13</v>
      </c>
      <c r="L54" s="46">
        <f>SUM(B54:K54)</f>
        <v>3666064.12</v>
      </c>
      <c r="M54" s="40"/>
    </row>
    <row r="55" spans="1:13" ht="18.75" customHeight="1">
      <c r="A55" s="47" t="s">
        <v>51</v>
      </c>
      <c r="B55" s="48">
        <v>239790.73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239790.73</v>
      </c>
      <c r="M55" s="40"/>
    </row>
    <row r="56" spans="1:12" ht="18.75" customHeight="1">
      <c r="A56" s="47" t="s">
        <v>61</v>
      </c>
      <c r="B56" s="17">
        <v>0</v>
      </c>
      <c r="C56" s="48">
        <v>179377.24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179377.24</v>
      </c>
    </row>
    <row r="57" spans="1:12" ht="18.75" customHeight="1">
      <c r="A57" s="47" t="s">
        <v>62</v>
      </c>
      <c r="B57" s="17">
        <v>0</v>
      </c>
      <c r="C57" s="48">
        <v>25859.88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25859.88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722069.62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722069.62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612683.37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612683.37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634810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634810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289631.13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289631.13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156458.47</v>
      </c>
      <c r="I62" s="17">
        <v>0</v>
      </c>
      <c r="J62" s="17">
        <v>0</v>
      </c>
      <c r="K62" s="17">
        <v>0</v>
      </c>
      <c r="L62" s="46">
        <f t="shared" si="15"/>
        <v>156458.47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210145.45</v>
      </c>
      <c r="K64" s="17">
        <v>0</v>
      </c>
      <c r="L64" s="46">
        <f t="shared" si="15"/>
        <v>210145.45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176874.74</v>
      </c>
      <c r="L65" s="46">
        <f t="shared" si="15"/>
        <v>176874.74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173719.39</v>
      </c>
      <c r="L66" s="46">
        <f t="shared" si="15"/>
        <v>173719.39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244644.1</v>
      </c>
      <c r="J69" s="53">
        <v>0</v>
      </c>
      <c r="K69" s="53">
        <v>0</v>
      </c>
      <c r="L69" s="51">
        <f>SUM(B69:K69)</f>
        <v>244644.1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2021-08-19T18:20:18Z</dcterms:modified>
  <cp:category/>
  <cp:version/>
  <cp:contentType/>
  <cp:contentStatus/>
</cp:coreProperties>
</file>