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<sst xmlns="http://schemas.openxmlformats.org/spreadsheetml/2006/main" count="80" uniqueCount="79">
  <si>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</si>
  <si>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</si>
  <si>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</si>
  <si>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</si>
  <si>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</si>
  <si>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</si>
  <si>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</si>
  <si>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</si>
  <si>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</si>
  <si>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</si>
  <si>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</si>
  <si>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</si>
  <si>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</si>
  <si>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</si>
  <si>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</si>
  <si>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</si>
  <si>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</si>
  <si>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</si>
  <si>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</si>
  <si>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</si>
  <si>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</si>
  <si>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</si>
  <si>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</si>
  <si>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</si>
  <si>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</si>
  <si>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</si>
  <si>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</si>
  <si>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</si>
  <si>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</si>
  <si>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</si>
  <si>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</si>
  <si>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</si>
  <si>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</si>
  <si>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</si>
  <si>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</si>
  <si>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</si>
  <si>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</si>
  <si>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</si>
  <si>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</si>
  <si>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</si>
  <si>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</si>
  <si>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</si>
  <si>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</si>
  <si>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</si>
  <si>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</si>
  <si>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</si>
  <si>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</si>
  <si>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</si>
  <si>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</si>
  <si>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</si>
  <si>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</si>
  <si>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</si>
  <si>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</si>
  <si>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</si>
  <si>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</si>
  <si>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</si>
  <si>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</si>
  <si>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</si>
  <si>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</si>
  <si>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</si>
  <si>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</si>
  <si>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</si>
  <si>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</si>
  <si>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</si>
  <si>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</si>
  <si>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</si>
  <si>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</si>
  <si>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</si>
  <si>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</si>
  <si>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</si>
  <si>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</si>
  <si>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</si>
  <si>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</si>
  <si>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</si>
  <si>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</si>
  <si>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13/08/21 - VENCIMENTO 20/08/21</t>
  </si>
  <si>
    <t>5.3. Revisão de Remuneração pelo Transporte Coletivo ¹</t>
  </si>
  <si>
    <t>¹ Energia para tração jun e jul.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</si>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</sst>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65601</v>
      </c>
      <c r="C7" s="10">
        <f>C8+C11</f>
        <v>81853</v>
      </c>
      <c r="D7" s="10">
        <f aca="true" t="shared" si="0" ref="D7:K7">D8+D11</f>
        <v>233451</v>
      </c>
      <c r="E7" s="10">
        <f t="shared" si="0"/>
        <v>207545</v>
      </c>
      <c r="F7" s="10">
        <f t="shared" si="0"/>
        <v>214975</v>
      </c>
      <c r="G7" s="10">
        <f t="shared" si="0"/>
        <v>109729</v>
      </c>
      <c r="H7" s="10">
        <f t="shared" si="0"/>
        <v>54877</v>
      </c>
      <c r="I7" s="10">
        <f t="shared" si="0"/>
        <v>99591</v>
      </c>
      <c r="J7" s="10">
        <f t="shared" si="0"/>
        <v>84384</v>
      </c>
      <c r="K7" s="10">
        <f t="shared" si="0"/>
        <v>168459</v>
      </c>
      <c r="L7" s="10">
        <f>SUM(B7:K7)</f>
        <v>1320465</v>
      </c>
      <c r="M7" s="11"/>
    </row>
    <row r="8" spans="1:13" ht="17.25" customHeight="1">
      <c r="A8" s="12" t="s">
        <v>18</v>
      </c>
      <c r="B8" s="13">
        <f>B9+B10</f>
        <v>5505</v>
      </c>
      <c r="C8" s="13">
        <f aca="true" t="shared" si="1" ref="C8:K8">C9+C10</f>
        <v>6430</v>
      </c>
      <c r="D8" s="13">
        <f t="shared" si="1"/>
        <v>19278</v>
      </c>
      <c r="E8" s="13">
        <f t="shared" si="1"/>
        <v>15280</v>
      </c>
      <c r="F8" s="13">
        <f t="shared" si="1"/>
        <v>15358</v>
      </c>
      <c r="G8" s="13">
        <f t="shared" si="1"/>
        <v>9327</v>
      </c>
      <c r="H8" s="13">
        <f t="shared" si="1"/>
        <v>4235</v>
      </c>
      <c r="I8" s="13">
        <f t="shared" si="1"/>
        <v>5488</v>
      </c>
      <c r="J8" s="13">
        <f t="shared" si="1"/>
        <v>5547</v>
      </c>
      <c r="K8" s="13">
        <f t="shared" si="1"/>
        <v>11341</v>
      </c>
      <c r="L8" s="13">
        <f>SUM(B8:K8)</f>
        <v>97789</v>
      </c>
      <c r="M8"/>
    </row>
    <row r="9" spans="1:13" ht="17.25" customHeight="1">
      <c r="A9" s="14" t="s">
        <v>19</v>
      </c>
      <c r="B9" s="15">
        <v>5505</v>
      </c>
      <c r="C9" s="15">
        <v>6430</v>
      </c>
      <c r="D9" s="15">
        <v>19278</v>
      </c>
      <c r="E9" s="15">
        <v>15280</v>
      </c>
      <c r="F9" s="15">
        <v>15358</v>
      </c>
      <c r="G9" s="15">
        <v>9327</v>
      </c>
      <c r="H9" s="15">
        <v>4229</v>
      </c>
      <c r="I9" s="15">
        <v>5488</v>
      </c>
      <c r="J9" s="15">
        <v>5547</v>
      </c>
      <c r="K9" s="15">
        <v>11341</v>
      </c>
      <c r="L9" s="13">
        <f>SUM(B9:K9)</f>
        <v>97783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60096</v>
      </c>
      <c r="C11" s="15">
        <v>75423</v>
      </c>
      <c r="D11" s="15">
        <v>214173</v>
      </c>
      <c r="E11" s="15">
        <v>192265</v>
      </c>
      <c r="F11" s="15">
        <v>199617</v>
      </c>
      <c r="G11" s="15">
        <v>100402</v>
      </c>
      <c r="H11" s="15">
        <v>50642</v>
      </c>
      <c r="I11" s="15">
        <v>94103</v>
      </c>
      <c r="J11" s="15">
        <v>78837</v>
      </c>
      <c r="K11" s="15">
        <v>157118</v>
      </c>
      <c r="L11" s="13">
        <f>SUM(B11:K11)</f>
        <v>1222676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1.253042321243014</v>
      </c>
      <c r="C15" s="22">
        <v>1.469987139820977</v>
      </c>
      <c r="D15" s="22">
        <v>1.430734590298723</v>
      </c>
      <c r="E15" s="22">
        <v>1.265964413615898</v>
      </c>
      <c r="F15" s="22">
        <v>1.502330997599815</v>
      </c>
      <c r="G15" s="22">
        <v>1.475594677254051</v>
      </c>
      <c r="H15" s="22">
        <v>1.520297123181696</v>
      </c>
      <c r="I15" s="22">
        <v>1.371906694458643</v>
      </c>
      <c r="J15" s="22">
        <v>1.672222122093759</v>
      </c>
      <c r="K15" s="22">
        <v>1.276948100520741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489770.02999999997</v>
      </c>
      <c r="C17" s="25">
        <f aca="true" t="shared" si="2" ref="C17:K17">C18+C19+C20+C21+C22+C23+C24</f>
        <v>381870.85</v>
      </c>
      <c r="D17" s="25">
        <f t="shared" si="2"/>
        <v>1271949.41</v>
      </c>
      <c r="E17" s="25">
        <f t="shared" si="2"/>
        <v>1004648.2</v>
      </c>
      <c r="F17" s="25">
        <f t="shared" si="2"/>
        <v>1103327.32</v>
      </c>
      <c r="G17" s="25">
        <f t="shared" si="2"/>
        <v>611059.1900000001</v>
      </c>
      <c r="H17" s="25">
        <f t="shared" si="2"/>
        <v>349178.61</v>
      </c>
      <c r="I17" s="25">
        <f t="shared" si="2"/>
        <v>463391.23999999993</v>
      </c>
      <c r="J17" s="25">
        <f t="shared" si="2"/>
        <v>520841.49000000005</v>
      </c>
      <c r="K17" s="25">
        <f t="shared" si="2"/>
        <v>648684.44</v>
      </c>
      <c r="L17" s="25">
        <f>L18+L19+L20+L21+L22+L23+L24</f>
        <v>6844720.78</v>
      </c>
      <c r="M17"/>
    </row>
    <row r="18" spans="1:13" ht="17.25" customHeight="1">
      <c r="A18" s="26" t="s">
        <v>24</v>
      </c>
      <c r="B18" s="33">
        <f aca="true" t="shared" si="3" ref="B18:K18">ROUND(B13*B7,2)</f>
        <v>388640</v>
      </c>
      <c r="C18" s="33">
        <f t="shared" si="3"/>
        <v>255585.99</v>
      </c>
      <c r="D18" s="33">
        <f t="shared" si="3"/>
        <v>868134.23</v>
      </c>
      <c r="E18" s="33">
        <f t="shared" si="3"/>
        <v>780514.48</v>
      </c>
      <c r="F18" s="33">
        <f t="shared" si="3"/>
        <v>715673.27</v>
      </c>
      <c r="G18" s="33">
        <f t="shared" si="3"/>
        <v>401410.63</v>
      </c>
      <c r="H18" s="33">
        <f t="shared" si="3"/>
        <v>221187.24</v>
      </c>
      <c r="I18" s="33">
        <f t="shared" si="3"/>
        <v>333400.79</v>
      </c>
      <c r="J18" s="33">
        <f t="shared" si="3"/>
        <v>304170.57</v>
      </c>
      <c r="K18" s="33">
        <f t="shared" si="3"/>
        <v>495774.84</v>
      </c>
      <c r="L18" s="33">
        <f aca="true" t="shared" si="4" ref="L18:L24">SUM(B18:K18)</f>
        <v>4764492.04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98342.37</v>
      </c>
      <c r="C19" s="33">
        <f t="shared" si="5"/>
        <v>120122.13</v>
      </c>
      <c r="D19" s="33">
        <f t="shared" si="5"/>
        <v>373935.44</v>
      </c>
      <c r="E19" s="33">
        <f t="shared" si="5"/>
        <v>207589.08</v>
      </c>
      <c r="F19" s="33">
        <f t="shared" si="5"/>
        <v>359504.87</v>
      </c>
      <c r="G19" s="33">
        <f t="shared" si="5"/>
        <v>190908.76</v>
      </c>
      <c r="H19" s="33">
        <f t="shared" si="5"/>
        <v>115083.08</v>
      </c>
      <c r="I19" s="33">
        <f t="shared" si="5"/>
        <v>123993.99</v>
      </c>
      <c r="J19" s="33">
        <f t="shared" si="5"/>
        <v>204470.19</v>
      </c>
      <c r="K19" s="33">
        <f t="shared" si="5"/>
        <v>137303.9</v>
      </c>
      <c r="L19" s="33">
        <f t="shared" si="4"/>
        <v>1931253.8099999998</v>
      </c>
      <c r="M19"/>
    </row>
    <row r="20" spans="1:13" ht="17.25" customHeight="1">
      <c r="A20" s="27" t="s">
        <v>26</v>
      </c>
      <c r="B20" s="33">
        <v>1446.43</v>
      </c>
      <c r="C20" s="33">
        <v>4821.5</v>
      </c>
      <c r="D20" s="33">
        <v>27197.28</v>
      </c>
      <c r="E20" s="33">
        <v>19202.81</v>
      </c>
      <c r="F20" s="33">
        <v>26807.95</v>
      </c>
      <c r="G20" s="33">
        <v>18739.8</v>
      </c>
      <c r="H20" s="33">
        <v>11567.06</v>
      </c>
      <c r="I20" s="33">
        <v>4655.23</v>
      </c>
      <c r="J20" s="33">
        <v>9518.27</v>
      </c>
      <c r="K20" s="33">
        <v>12923.24</v>
      </c>
      <c r="L20" s="33">
        <f t="shared" si="4"/>
        <v>136879.57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-1011.6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-1011.6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-425956</v>
      </c>
      <c r="C27" s="33">
        <f t="shared" si="6"/>
        <v>-28292</v>
      </c>
      <c r="D27" s="33">
        <f t="shared" si="6"/>
        <v>-84823.2</v>
      </c>
      <c r="E27" s="33">
        <f t="shared" si="6"/>
        <v>-71792.55</v>
      </c>
      <c r="F27" s="33">
        <f t="shared" si="6"/>
        <v>-67575.2</v>
      </c>
      <c r="G27" s="33">
        <f t="shared" si="6"/>
        <v>-41038.8</v>
      </c>
      <c r="H27" s="33">
        <f t="shared" si="6"/>
        <v>-26445.559999999998</v>
      </c>
      <c r="I27" s="33">
        <f t="shared" si="6"/>
        <v>-31926.559999999998</v>
      </c>
      <c r="J27" s="33">
        <f t="shared" si="6"/>
        <v>-24406.8</v>
      </c>
      <c r="K27" s="33">
        <f t="shared" si="6"/>
        <v>-49900.4</v>
      </c>
      <c r="L27" s="33">
        <f aca="true" t="shared" si="7" ref="L27:L33">SUM(B27:K27)</f>
        <v>-852157.0700000002</v>
      </c>
      <c r="M27"/>
    </row>
    <row r="28" spans="1:13" ht="18.75" customHeight="1">
      <c r="A28" s="27" t="s">
        <v>30</v>
      </c>
      <c r="B28" s="33">
        <f>B29+B30+B31+B32</f>
        <v>-24222</v>
      </c>
      <c r="C28" s="33">
        <f aca="true" t="shared" si="8" ref="C28:K28">C29+C30+C31+C32</f>
        <v>-28292</v>
      </c>
      <c r="D28" s="33">
        <f t="shared" si="8"/>
        <v>-84823.2</v>
      </c>
      <c r="E28" s="33">
        <f t="shared" si="8"/>
        <v>-67232</v>
      </c>
      <c r="F28" s="33">
        <f t="shared" si="8"/>
        <v>-67575.2</v>
      </c>
      <c r="G28" s="33">
        <f t="shared" si="8"/>
        <v>-41038.8</v>
      </c>
      <c r="H28" s="33">
        <f t="shared" si="8"/>
        <v>-18607.6</v>
      </c>
      <c r="I28" s="33">
        <f t="shared" si="8"/>
        <v>-31926.559999999998</v>
      </c>
      <c r="J28" s="33">
        <f t="shared" si="8"/>
        <v>-24406.8</v>
      </c>
      <c r="K28" s="33">
        <f t="shared" si="8"/>
        <v>-49900.4</v>
      </c>
      <c r="L28" s="33">
        <f t="shared" si="7"/>
        <v>-438024.56</v>
      </c>
      <c r="M28"/>
    </row>
    <row r="29" spans="1:13" s="36" customFormat="1" ht="18.75" customHeight="1">
      <c r="A29" s="34" t="s">
        <v>57</v>
      </c>
      <c r="B29" s="33">
        <f>-ROUND((B9)*$E$3,2)</f>
        <v>-24222</v>
      </c>
      <c r="C29" s="33">
        <f aca="true" t="shared" si="9" ref="C29:K29">-ROUND((C9)*$E$3,2)</f>
        <v>-28292</v>
      </c>
      <c r="D29" s="33">
        <f t="shared" si="9"/>
        <v>-84823.2</v>
      </c>
      <c r="E29" s="33">
        <f t="shared" si="9"/>
        <v>-67232</v>
      </c>
      <c r="F29" s="33">
        <f t="shared" si="9"/>
        <v>-67575.2</v>
      </c>
      <c r="G29" s="33">
        <f t="shared" si="9"/>
        <v>-41038.8</v>
      </c>
      <c r="H29" s="33">
        <f t="shared" si="9"/>
        <v>-18607.6</v>
      </c>
      <c r="I29" s="33">
        <f t="shared" si="9"/>
        <v>-24147.2</v>
      </c>
      <c r="J29" s="33">
        <f t="shared" si="9"/>
        <v>-24406.8</v>
      </c>
      <c r="K29" s="33">
        <f t="shared" si="9"/>
        <v>-49900.4</v>
      </c>
      <c r="L29" s="33">
        <f t="shared" si="7"/>
        <v>-430245.2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-315.37</v>
      </c>
      <c r="J31" s="17">
        <v>0</v>
      </c>
      <c r="K31" s="17">
        <v>0</v>
      </c>
      <c r="L31" s="33">
        <f t="shared" si="7"/>
        <v>-315.37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-7463.99</v>
      </c>
      <c r="J32" s="17">
        <v>0</v>
      </c>
      <c r="K32" s="17">
        <v>0</v>
      </c>
      <c r="L32" s="33">
        <f t="shared" si="7"/>
        <v>-7463.99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33">
        <v>-381738.6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2">
        <f>SUM(B46:K46)</f>
        <v>-381738.6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63814.02999999997</v>
      </c>
      <c r="C48" s="41">
        <f aca="true" t="shared" si="12" ref="C48:K48">IF(C17+C27+C40+C49&lt;0,0,C17+C27+C49)</f>
        <v>353578.85</v>
      </c>
      <c r="D48" s="41">
        <f t="shared" si="12"/>
        <v>1187126.21</v>
      </c>
      <c r="E48" s="41">
        <f t="shared" si="12"/>
        <v>932855.6499999999</v>
      </c>
      <c r="F48" s="41">
        <f t="shared" si="12"/>
        <v>1035752.1200000001</v>
      </c>
      <c r="G48" s="41">
        <f t="shared" si="12"/>
        <v>570020.39</v>
      </c>
      <c r="H48" s="41">
        <f t="shared" si="12"/>
        <v>322733.05</v>
      </c>
      <c r="I48" s="41">
        <f t="shared" si="12"/>
        <v>431464.67999999993</v>
      </c>
      <c r="J48" s="41">
        <f t="shared" si="12"/>
        <v>496434.69000000006</v>
      </c>
      <c r="K48" s="41">
        <f t="shared" si="12"/>
        <v>598784.0399999999</v>
      </c>
      <c r="L48" s="42">
        <f>SUM(B48:K48)</f>
        <v>5992563.71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63814.03</v>
      </c>
      <c r="C54" s="41">
        <f aca="true" t="shared" si="14" ref="C54:J54">SUM(C55:C66)</f>
        <v>353578.85</v>
      </c>
      <c r="D54" s="41">
        <f t="shared" si="14"/>
        <v>1187126.22</v>
      </c>
      <c r="E54" s="41">
        <f t="shared" si="14"/>
        <v>932855.65</v>
      </c>
      <c r="F54" s="41">
        <f t="shared" si="14"/>
        <v>1035752.13</v>
      </c>
      <c r="G54" s="41">
        <f t="shared" si="14"/>
        <v>570020.39</v>
      </c>
      <c r="H54" s="41">
        <f t="shared" si="14"/>
        <v>322733.05</v>
      </c>
      <c r="I54" s="41">
        <f>SUM(I55:I69)</f>
        <v>431464.68</v>
      </c>
      <c r="J54" s="41">
        <f t="shared" si="14"/>
        <v>496434.69</v>
      </c>
      <c r="K54" s="41">
        <f>SUM(K55:K68)</f>
        <v>598784.03</v>
      </c>
      <c r="L54" s="46">
        <f>SUM(B54:K54)</f>
        <v>5992563.720000001</v>
      </c>
      <c r="M54" s="40"/>
    </row>
    <row r="55" spans="1:13" ht="18.75" customHeight="1">
      <c r="A55" s="47" t="s">
        <v>50</v>
      </c>
      <c r="B55" s="48">
        <v>63814.03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63814.03</v>
      </c>
      <c r="M55" s="40"/>
    </row>
    <row r="56" spans="1:12" ht="18.75" customHeight="1">
      <c r="A56" s="47" t="s">
        <v>60</v>
      </c>
      <c r="B56" s="17">
        <v>0</v>
      </c>
      <c r="C56" s="48">
        <v>308992.56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308992.56</v>
      </c>
    </row>
    <row r="57" spans="1:12" ht="18.75" customHeight="1">
      <c r="A57" s="47" t="s">
        <v>61</v>
      </c>
      <c r="B57" s="17">
        <v>0</v>
      </c>
      <c r="C57" s="48">
        <v>44586.29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44586.29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1187126.22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1187126.22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932855.65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932855.65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1035752.13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1035752.13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570020.39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570020.39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322733.05</v>
      </c>
      <c r="I62" s="17">
        <v>0</v>
      </c>
      <c r="J62" s="17">
        <v>0</v>
      </c>
      <c r="K62" s="17">
        <v>0</v>
      </c>
      <c r="L62" s="46">
        <f t="shared" si="15"/>
        <v>322733.05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496434.69</v>
      </c>
      <c r="K64" s="17">
        <v>0</v>
      </c>
      <c r="L64" s="46">
        <f t="shared" si="15"/>
        <v>496434.69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332265.26</v>
      </c>
      <c r="L65" s="46">
        <f t="shared" si="15"/>
        <v>332265.26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266518.77</v>
      </c>
      <c r="L66" s="46">
        <f t="shared" si="15"/>
        <v>266518.77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78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431464.68</v>
      </c>
      <c r="J69" s="53">
        <v>0</v>
      </c>
      <c r="K69" s="53">
        <v>0</v>
      </c>
      <c r="L69" s="51">
        <f>SUM(B69:K69)</f>
        <v>431464.68</v>
      </c>
    </row>
    <row r="70" spans="1:12" ht="18" customHeight="1">
      <c r="A70" s="52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2021-08-19T18:18:24Z</dcterms:modified>
  <cp:category/>
  <cp:version/>
  <cp:contentType/>
  <cp:contentStatus/>
</cp:coreProperties>
</file>