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<sst xmlns="http://schemas.openxmlformats.org/spreadsheetml/2006/main" count="80" uniqueCount="79">
  <si>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</si>
  <si>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</si>
  <si>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</si>
  <si>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</si>
  <si>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</si>
  <si>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</si>
  <si>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</si>
  <si>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</si>
  <si>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</si>
  <si>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</si>
  <si>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</si>
  <si>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</si>
  <si>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</si>
  <si>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</si>
  <si>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</si>
  <si>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</si>
  <si>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</si>
  <si>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</si>
  <si>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</si>
  <si>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</si>
  <si>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</si>
  <si>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</si>
  <si>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</si>
  <si>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</si>
  <si>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</si>
  <si>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</si>
  <si>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</si>
  <si>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</si>
  <si>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</si>
  <si>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</si>
  <si>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</si>
  <si>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</si>
  <si>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</si>
  <si>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</si>
  <si>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</si>
  <si>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</si>
  <si>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</si>
  <si>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</si>
  <si>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</si>
  <si>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</si>
  <si>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</si>
  <si>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</si>
  <si>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</si>
  <si>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</si>
  <si>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</si>
  <si>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</si>
  <si>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</si>
  <si>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</si>
  <si>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</si>
  <si>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</si>
  <si>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</si>
  <si>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</si>
  <si>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</si>
  <si>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</si>
  <si>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</si>
  <si>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</si>
  <si>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</si>
  <si>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</si>
  <si>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</si>
  <si>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</si>
  <si>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</si>
  <si>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</si>
  <si>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</si>
  <si>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</si>
  <si>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</si>
  <si>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</si>
  <si>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</si>
  <si>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</si>
  <si>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</si>
  <si>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</si>
  <si>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</si>
  <si>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</si>
  <si>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</si>
  <si>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</si>
  <si>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</si>
  <si>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12/08/21 - VENCIMENTO 19/08/21</t>
  </si>
  <si>
    <t>7.15. Consórcio KBPX</t>
  </si>
  <si>
    <t>5.3. Revisão de Remuneração pelo Transporte Coletivo ¹</t>
  </si>
  <si>
    <t>¹ Tarifa de remuneração por passageiro, fator de transição e ar condicionado de 01/08/21 a 11/08/21.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</si>
</sst>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66765</v>
      </c>
      <c r="C7" s="10">
        <f>C8+C11</f>
        <v>84878</v>
      </c>
      <c r="D7" s="10">
        <f aca="true" t="shared" si="0" ref="D7:K7">D8+D11</f>
        <v>239712</v>
      </c>
      <c r="E7" s="10">
        <f t="shared" si="0"/>
        <v>211076</v>
      </c>
      <c r="F7" s="10">
        <f t="shared" si="0"/>
        <v>215377</v>
      </c>
      <c r="G7" s="10">
        <f t="shared" si="0"/>
        <v>112113</v>
      </c>
      <c r="H7" s="10">
        <f t="shared" si="0"/>
        <v>56772</v>
      </c>
      <c r="I7" s="10">
        <f t="shared" si="0"/>
        <v>101022</v>
      </c>
      <c r="J7" s="10">
        <f t="shared" si="0"/>
        <v>86093</v>
      </c>
      <c r="K7" s="10">
        <f t="shared" si="0"/>
        <v>170408</v>
      </c>
      <c r="L7" s="10">
        <f>SUM(B7:K7)</f>
        <v>1344216</v>
      </c>
      <c r="M7" s="11"/>
    </row>
    <row r="8" spans="1:13" ht="17.25" customHeight="1">
      <c r="A8" s="12" t="s">
        <v>18</v>
      </c>
      <c r="B8" s="13">
        <f>B9+B10</f>
        <v>5359</v>
      </c>
      <c r="C8" s="13">
        <f aca="true" t="shared" si="1" ref="C8:K8">C9+C10</f>
        <v>6417</v>
      </c>
      <c r="D8" s="13">
        <f t="shared" si="1"/>
        <v>18883</v>
      </c>
      <c r="E8" s="13">
        <f t="shared" si="1"/>
        <v>14870</v>
      </c>
      <c r="F8" s="13">
        <f t="shared" si="1"/>
        <v>14566</v>
      </c>
      <c r="G8" s="13">
        <f t="shared" si="1"/>
        <v>9123</v>
      </c>
      <c r="H8" s="13">
        <f t="shared" si="1"/>
        <v>4153</v>
      </c>
      <c r="I8" s="13">
        <f t="shared" si="1"/>
        <v>5376</v>
      </c>
      <c r="J8" s="13">
        <f t="shared" si="1"/>
        <v>5657</v>
      </c>
      <c r="K8" s="13">
        <f t="shared" si="1"/>
        <v>10936</v>
      </c>
      <c r="L8" s="13">
        <f>SUM(B8:K8)</f>
        <v>95340</v>
      </c>
      <c r="M8"/>
    </row>
    <row r="9" spans="1:13" ht="17.25" customHeight="1">
      <c r="A9" s="14" t="s">
        <v>19</v>
      </c>
      <c r="B9" s="15">
        <v>5359</v>
      </c>
      <c r="C9" s="15">
        <v>6417</v>
      </c>
      <c r="D9" s="15">
        <v>18883</v>
      </c>
      <c r="E9" s="15">
        <v>14870</v>
      </c>
      <c r="F9" s="15">
        <v>14566</v>
      </c>
      <c r="G9" s="15">
        <v>9123</v>
      </c>
      <c r="H9" s="15">
        <v>4147</v>
      </c>
      <c r="I9" s="15">
        <v>5376</v>
      </c>
      <c r="J9" s="15">
        <v>5657</v>
      </c>
      <c r="K9" s="15">
        <v>10936</v>
      </c>
      <c r="L9" s="13">
        <f>SUM(B9:K9)</f>
        <v>95334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61406</v>
      </c>
      <c r="C11" s="15">
        <v>78461</v>
      </c>
      <c r="D11" s="15">
        <v>220829</v>
      </c>
      <c r="E11" s="15">
        <v>196206</v>
      </c>
      <c r="F11" s="15">
        <v>200811</v>
      </c>
      <c r="G11" s="15">
        <v>102990</v>
      </c>
      <c r="H11" s="15">
        <v>52619</v>
      </c>
      <c r="I11" s="15">
        <v>95646</v>
      </c>
      <c r="J11" s="15">
        <v>80436</v>
      </c>
      <c r="K11" s="15">
        <v>159472</v>
      </c>
      <c r="L11" s="13">
        <f>SUM(B11:K11)</f>
        <v>1248876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1.220807258839757</v>
      </c>
      <c r="C15" s="22">
        <v>1.410172690221967</v>
      </c>
      <c r="D15" s="22">
        <v>1.387804463891539</v>
      </c>
      <c r="E15" s="22">
        <v>1.260871651352752</v>
      </c>
      <c r="F15" s="22">
        <v>1.485349169949628</v>
      </c>
      <c r="G15" s="22">
        <v>1.444681943632547</v>
      </c>
      <c r="H15" s="22">
        <v>1.465067208582466</v>
      </c>
      <c r="I15" s="22">
        <v>1.347763456536264</v>
      </c>
      <c r="J15" s="22">
        <v>1.63225639800066</v>
      </c>
      <c r="K15" s="22">
        <v>1.253849201818129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485910.14</v>
      </c>
      <c r="C17" s="25">
        <f aca="true" t="shared" si="2" ref="C17:K17">C18+C19+C20+C21+C22+C23+C24</f>
        <v>380193.94</v>
      </c>
      <c r="D17" s="25">
        <f t="shared" si="2"/>
        <v>1267016.98</v>
      </c>
      <c r="E17" s="25">
        <f t="shared" si="2"/>
        <v>1018384.6499999999</v>
      </c>
      <c r="F17" s="25">
        <f t="shared" si="2"/>
        <v>1093170.1400000001</v>
      </c>
      <c r="G17" s="25">
        <f t="shared" si="2"/>
        <v>611477.0499999999</v>
      </c>
      <c r="H17" s="25">
        <f t="shared" si="2"/>
        <v>348187.34</v>
      </c>
      <c r="I17" s="25">
        <f t="shared" si="2"/>
        <v>461715.2699999999</v>
      </c>
      <c r="J17" s="25">
        <f t="shared" si="2"/>
        <v>519197.43</v>
      </c>
      <c r="K17" s="25">
        <f t="shared" si="2"/>
        <v>644444.4899999999</v>
      </c>
      <c r="L17" s="25">
        <f>L18+L19+L20+L21+L22+L23+L24</f>
        <v>6829697.43</v>
      </c>
      <c r="M17"/>
    </row>
    <row r="18" spans="1:13" ht="17.25" customHeight="1">
      <c r="A18" s="26" t="s">
        <v>24</v>
      </c>
      <c r="B18" s="33">
        <f aca="true" t="shared" si="3" ref="B18:K18">ROUND(B13*B7,2)</f>
        <v>395535.89</v>
      </c>
      <c r="C18" s="33">
        <f t="shared" si="3"/>
        <v>265031.56</v>
      </c>
      <c r="D18" s="33">
        <f t="shared" si="3"/>
        <v>891417.01</v>
      </c>
      <c r="E18" s="33">
        <f t="shared" si="3"/>
        <v>793793.51</v>
      </c>
      <c r="F18" s="33">
        <f t="shared" si="3"/>
        <v>717011.57</v>
      </c>
      <c r="G18" s="33">
        <f t="shared" si="3"/>
        <v>410131.78</v>
      </c>
      <c r="H18" s="33">
        <f t="shared" si="3"/>
        <v>228825.22</v>
      </c>
      <c r="I18" s="33">
        <f t="shared" si="3"/>
        <v>338191.35</v>
      </c>
      <c r="J18" s="33">
        <f t="shared" si="3"/>
        <v>310330.83</v>
      </c>
      <c r="K18" s="33">
        <f t="shared" si="3"/>
        <v>501510.74</v>
      </c>
      <c r="L18" s="33">
        <f aca="true" t="shared" si="4" ref="L18:L24">SUM(B18:K18)</f>
        <v>4851779.46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87337.2</v>
      </c>
      <c r="C19" s="33">
        <f t="shared" si="5"/>
        <v>108708.71</v>
      </c>
      <c r="D19" s="33">
        <f t="shared" si="5"/>
        <v>345695.5</v>
      </c>
      <c r="E19" s="33">
        <f t="shared" si="5"/>
        <v>207078.22</v>
      </c>
      <c r="F19" s="33">
        <f t="shared" si="5"/>
        <v>348000.97</v>
      </c>
      <c r="G19" s="33">
        <f t="shared" si="5"/>
        <v>182378.2</v>
      </c>
      <c r="H19" s="33">
        <f t="shared" si="5"/>
        <v>106419.11</v>
      </c>
      <c r="I19" s="33">
        <f t="shared" si="5"/>
        <v>117610.59</v>
      </c>
      <c r="J19" s="33">
        <f t="shared" si="5"/>
        <v>196208.65</v>
      </c>
      <c r="K19" s="33">
        <f t="shared" si="5"/>
        <v>127308.1</v>
      </c>
      <c r="L19" s="33">
        <f t="shared" si="4"/>
        <v>1826745.2500000002</v>
      </c>
      <c r="M19"/>
    </row>
    <row r="20" spans="1:13" ht="17.25" customHeight="1">
      <c r="A20" s="27" t="s">
        <v>26</v>
      </c>
      <c r="B20" s="33">
        <v>1695.82</v>
      </c>
      <c r="C20" s="33">
        <v>5112.44</v>
      </c>
      <c r="D20" s="33">
        <v>27222.01</v>
      </c>
      <c r="E20" s="33">
        <v>19285.94</v>
      </c>
      <c r="F20" s="33">
        <v>26816.37</v>
      </c>
      <c r="G20" s="33">
        <v>18967.07</v>
      </c>
      <c r="H20" s="33">
        <v>11601.78</v>
      </c>
      <c r="I20" s="33">
        <v>4572.1</v>
      </c>
      <c r="J20" s="33">
        <v>9975.49</v>
      </c>
      <c r="K20" s="33">
        <v>12943.19</v>
      </c>
      <c r="L20" s="33">
        <f t="shared" si="4"/>
        <v>138192.21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-126.45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43476.84</v>
      </c>
      <c r="C27" s="33">
        <f t="shared" si="6"/>
        <v>40671.509999999995</v>
      </c>
      <c r="D27" s="33">
        <f t="shared" si="6"/>
        <v>147270.53999999998</v>
      </c>
      <c r="E27" s="33">
        <f t="shared" si="6"/>
        <v>117474.65999999999</v>
      </c>
      <c r="F27" s="33">
        <f t="shared" si="6"/>
        <v>137604.45</v>
      </c>
      <c r="G27" s="33">
        <f t="shared" si="6"/>
        <v>68474.90000000001</v>
      </c>
      <c r="H27" s="33">
        <f t="shared" si="6"/>
        <v>36104.40000000001</v>
      </c>
      <c r="I27" s="33">
        <f t="shared" si="6"/>
        <v>51459.68</v>
      </c>
      <c r="J27" s="33">
        <f t="shared" si="6"/>
        <v>65412.520000000004</v>
      </c>
      <c r="K27" s="33">
        <f t="shared" si="6"/>
        <v>69306.32</v>
      </c>
      <c r="L27" s="33">
        <f aca="true" t="shared" si="7" ref="L27:L33">SUM(B27:K27)</f>
        <v>777255.8200000001</v>
      </c>
      <c r="M27"/>
    </row>
    <row r="28" spans="1:13" ht="18.75" customHeight="1">
      <c r="A28" s="27" t="s">
        <v>30</v>
      </c>
      <c r="B28" s="33">
        <f>B29+B30+B31+B32</f>
        <v>-23579.6</v>
      </c>
      <c r="C28" s="33">
        <f aca="true" t="shared" si="8" ref="C28:K28">C29+C30+C31+C32</f>
        <v>-28234.8</v>
      </c>
      <c r="D28" s="33">
        <f t="shared" si="8"/>
        <v>-83085.2</v>
      </c>
      <c r="E28" s="33">
        <f t="shared" si="8"/>
        <v>-65428</v>
      </c>
      <c r="F28" s="33">
        <f t="shared" si="8"/>
        <v>-64090.4</v>
      </c>
      <c r="G28" s="33">
        <f t="shared" si="8"/>
        <v>-40141.2</v>
      </c>
      <c r="H28" s="33">
        <f t="shared" si="8"/>
        <v>-18246.8</v>
      </c>
      <c r="I28" s="33">
        <f t="shared" si="8"/>
        <v>-32034.93</v>
      </c>
      <c r="J28" s="33">
        <f t="shared" si="8"/>
        <v>-24890.8</v>
      </c>
      <c r="K28" s="33">
        <f t="shared" si="8"/>
        <v>-48118.4</v>
      </c>
      <c r="L28" s="33">
        <f t="shared" si="7"/>
        <v>-427850.13</v>
      </c>
      <c r="M28"/>
    </row>
    <row r="29" spans="1:13" s="36" customFormat="1" ht="18.75" customHeight="1">
      <c r="A29" s="34" t="s">
        <v>57</v>
      </c>
      <c r="B29" s="33">
        <f>-ROUND((B9)*$E$3,2)</f>
        <v>-23579.6</v>
      </c>
      <c r="C29" s="33">
        <f aca="true" t="shared" si="9" ref="C29:K29">-ROUND((C9)*$E$3,2)</f>
        <v>-28234.8</v>
      </c>
      <c r="D29" s="33">
        <f t="shared" si="9"/>
        <v>-83085.2</v>
      </c>
      <c r="E29" s="33">
        <f t="shared" si="9"/>
        <v>-65428</v>
      </c>
      <c r="F29" s="33">
        <f t="shared" si="9"/>
        <v>-64090.4</v>
      </c>
      <c r="G29" s="33">
        <f t="shared" si="9"/>
        <v>-40141.2</v>
      </c>
      <c r="H29" s="33">
        <f t="shared" si="9"/>
        <v>-18246.8</v>
      </c>
      <c r="I29" s="33">
        <f t="shared" si="9"/>
        <v>-23654.4</v>
      </c>
      <c r="J29" s="33">
        <f t="shared" si="9"/>
        <v>-24890.8</v>
      </c>
      <c r="K29" s="33">
        <f t="shared" si="9"/>
        <v>-48118.4</v>
      </c>
      <c r="L29" s="33">
        <f t="shared" si="7"/>
        <v>-419469.60000000003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-349.17</v>
      </c>
      <c r="J31" s="17">
        <v>0</v>
      </c>
      <c r="K31" s="17">
        <v>0</v>
      </c>
      <c r="L31" s="33">
        <f t="shared" si="7"/>
        <v>-349.17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-8031.36</v>
      </c>
      <c r="J32" s="17">
        <v>0</v>
      </c>
      <c r="K32" s="17">
        <v>0</v>
      </c>
      <c r="L32" s="33">
        <f t="shared" si="7"/>
        <v>-8031.36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87051.84</v>
      </c>
      <c r="C46" s="33">
        <v>68906.31</v>
      </c>
      <c r="D46" s="33">
        <v>230355.74</v>
      </c>
      <c r="E46" s="33">
        <v>187463.21</v>
      </c>
      <c r="F46" s="33">
        <v>201694.85</v>
      </c>
      <c r="G46" s="33">
        <v>108616.1</v>
      </c>
      <c r="H46" s="33">
        <v>62189.16</v>
      </c>
      <c r="I46" s="33">
        <v>83494.61</v>
      </c>
      <c r="J46" s="33">
        <v>90303.32</v>
      </c>
      <c r="K46" s="33">
        <v>117424.72</v>
      </c>
      <c r="L46" s="33">
        <f t="shared" si="11"/>
        <v>1237499.8599999999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529386.98</v>
      </c>
      <c r="C48" s="41">
        <f aca="true" t="shared" si="12" ref="C48:K48">IF(C17+C27+C40+C49&lt;0,0,C17+C27+C49)</f>
        <v>420865.45</v>
      </c>
      <c r="D48" s="41">
        <f t="shared" si="12"/>
        <v>1414287.52</v>
      </c>
      <c r="E48" s="41">
        <f t="shared" si="12"/>
        <v>1135859.3099999998</v>
      </c>
      <c r="F48" s="41">
        <f t="shared" si="12"/>
        <v>1230774.59</v>
      </c>
      <c r="G48" s="41">
        <f t="shared" si="12"/>
        <v>679951.95</v>
      </c>
      <c r="H48" s="41">
        <f t="shared" si="12"/>
        <v>384291.74000000005</v>
      </c>
      <c r="I48" s="41">
        <f t="shared" si="12"/>
        <v>513174.9499999999</v>
      </c>
      <c r="J48" s="41">
        <f t="shared" si="12"/>
        <v>584609.95</v>
      </c>
      <c r="K48" s="41">
        <f t="shared" si="12"/>
        <v>713750.8099999998</v>
      </c>
      <c r="L48" s="42">
        <f>SUM(B48:K48)</f>
        <v>7606953.25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529386.98</v>
      </c>
      <c r="C54" s="41">
        <f aca="true" t="shared" si="14" ref="C54:J54">SUM(C55:C66)</f>
        <v>420865.43999999994</v>
      </c>
      <c r="D54" s="41">
        <f t="shared" si="14"/>
        <v>1414287.52</v>
      </c>
      <c r="E54" s="41">
        <f t="shared" si="14"/>
        <v>1135859.31</v>
      </c>
      <c r="F54" s="41">
        <f t="shared" si="14"/>
        <v>1230774.59</v>
      </c>
      <c r="G54" s="41">
        <f t="shared" si="14"/>
        <v>679951.94</v>
      </c>
      <c r="H54" s="41">
        <f t="shared" si="14"/>
        <v>384291.74</v>
      </c>
      <c r="I54" s="41">
        <f>SUM(I55:I69)</f>
        <v>513174.95</v>
      </c>
      <c r="J54" s="41">
        <f t="shared" si="14"/>
        <v>584609.95</v>
      </c>
      <c r="K54" s="41">
        <f>SUM(K55:K68)</f>
        <v>713750.82</v>
      </c>
      <c r="L54" s="46">
        <f>SUM(B54:K54)</f>
        <v>7606953.24</v>
      </c>
      <c r="M54" s="40"/>
    </row>
    <row r="55" spans="1:13" ht="18.75" customHeight="1">
      <c r="A55" s="47" t="s">
        <v>50</v>
      </c>
      <c r="B55" s="48">
        <v>529386.98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529386.98</v>
      </c>
      <c r="M55" s="40"/>
    </row>
    <row r="56" spans="1:12" ht="18.75" customHeight="1">
      <c r="A56" s="47" t="s">
        <v>60</v>
      </c>
      <c r="B56" s="17">
        <v>0</v>
      </c>
      <c r="C56" s="48">
        <v>367909.97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367909.97</v>
      </c>
    </row>
    <row r="57" spans="1:12" ht="18.75" customHeight="1">
      <c r="A57" s="47" t="s">
        <v>61</v>
      </c>
      <c r="B57" s="17">
        <v>0</v>
      </c>
      <c r="C57" s="48">
        <v>52955.47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52955.47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1414287.52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1414287.52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1135859.31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1135859.31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1230774.59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1230774.59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679951.94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679951.94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384291.74</v>
      </c>
      <c r="I62" s="17">
        <v>0</v>
      </c>
      <c r="J62" s="17">
        <v>0</v>
      </c>
      <c r="K62" s="17">
        <v>0</v>
      </c>
      <c r="L62" s="46">
        <f t="shared" si="15"/>
        <v>384291.74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584609.95</v>
      </c>
      <c r="K64" s="17">
        <v>0</v>
      </c>
      <c r="L64" s="46">
        <f t="shared" si="15"/>
        <v>584609.95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397539.18</v>
      </c>
      <c r="L65" s="46">
        <f t="shared" si="15"/>
        <v>397539.18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316211.63999999996</v>
      </c>
      <c r="L66" s="46">
        <f t="shared" si="15"/>
        <v>316211.63999999996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513174.95</v>
      </c>
      <c r="J69" s="53">
        <v>0</v>
      </c>
      <c r="K69" s="53">
        <v>0</v>
      </c>
      <c r="L69" s="51">
        <f>SUM(B69:K69)</f>
        <v>513174.95</v>
      </c>
    </row>
    <row r="70" spans="1:12" ht="18" customHeight="1">
      <c r="A70" s="54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2021-08-19T14:02:17Z</dcterms:modified>
  <cp:category/>
  <cp:version/>
  <cp:contentType/>
  <cp:contentStatus/>
</cp:coreProperties>
</file>