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<sst xmlns="http://schemas.openxmlformats.org/spreadsheetml/2006/main" count="79" uniqueCount="78">
  <si>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</si>
  <si>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</si>
  <si>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</si>
  <si>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</si>
  <si>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</si>
  <si>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</si>
  <si>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</si>
  <si>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</si>
  <si>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</si>
  <si>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</si>
  <si>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</si>
  <si>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</si>
  <si>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</si>
  <si>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</si>
  <si>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</si>
  <si>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</si>
  <si>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</si>
  <si>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</si>
  <si>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</si>
  <si>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</si>
  <si>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</si>
  <si>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</si>
  <si>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</si>
  <si>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</si>
  <si>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</si>
  <si>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</si>
  <si>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</si>
  <si>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</si>
  <si>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</si>
  <si>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</si>
  <si>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</si>
  <si>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</si>
  <si>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</si>
  <si>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</si>
  <si>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</si>
  <si>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</si>
  <si>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</si>
  <si>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</si>
  <si>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</si>
  <si>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</si>
  <si>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</si>
  <si>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</si>
  <si>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</si>
  <si>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</si>
  <si>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</si>
  <si>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</si>
  <si>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</si>
  <si>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</si>
  <si>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</si>
  <si>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</si>
  <si>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</si>
  <si>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</si>
  <si>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</si>
  <si>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</si>
  <si>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</si>
  <si>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</si>
  <si>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</si>
  <si>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</si>
  <si>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</si>
  <si>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</si>
  <si>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</si>
  <si>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</si>
  <si>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</si>
  <si>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</si>
  <si>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</si>
  <si>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</si>
  <si>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</si>
  <si>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</si>
  <si>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</si>
  <si>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</si>
  <si>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</si>
  <si>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</si>
  <si>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</si>
  <si>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</si>
  <si>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</si>
  <si>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</si>
  <si>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11/08/21 - VENCIMENTO 18/08/21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</si>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</sst>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67851</v>
      </c>
      <c r="C7" s="10">
        <f>C8+C11</f>
        <v>85966</v>
      </c>
      <c r="D7" s="10">
        <f aca="true" t="shared" si="0" ref="D7:K7">D8+D11</f>
        <v>245626</v>
      </c>
      <c r="E7" s="10">
        <f t="shared" si="0"/>
        <v>214219</v>
      </c>
      <c r="F7" s="10">
        <f t="shared" si="0"/>
        <v>221442</v>
      </c>
      <c r="G7" s="10">
        <f t="shared" si="0"/>
        <v>115217</v>
      </c>
      <c r="H7" s="10">
        <f t="shared" si="0"/>
        <v>58661</v>
      </c>
      <c r="I7" s="10">
        <f t="shared" si="0"/>
        <v>102084</v>
      </c>
      <c r="J7" s="10">
        <f t="shared" si="0"/>
        <v>85868</v>
      </c>
      <c r="K7" s="10">
        <f t="shared" si="0"/>
        <v>172324</v>
      </c>
      <c r="L7" s="10">
        <f>SUM(B7:K7)</f>
        <v>1369258</v>
      </c>
      <c r="M7" s="11"/>
    </row>
    <row r="8" spans="1:13" ht="17.25" customHeight="1">
      <c r="A8" s="12" t="s">
        <v>18</v>
      </c>
      <c r="B8" s="13">
        <f>B9+B10</f>
        <v>5589</v>
      </c>
      <c r="C8" s="13">
        <f aca="true" t="shared" si="1" ref="C8:K8">C9+C10</f>
        <v>6629</v>
      </c>
      <c r="D8" s="13">
        <f t="shared" si="1"/>
        <v>19510</v>
      </c>
      <c r="E8" s="13">
        <f t="shared" si="1"/>
        <v>15224</v>
      </c>
      <c r="F8" s="13">
        <f t="shared" si="1"/>
        <v>15147</v>
      </c>
      <c r="G8" s="13">
        <f t="shared" si="1"/>
        <v>9571</v>
      </c>
      <c r="H8" s="13">
        <f t="shared" si="1"/>
        <v>4426</v>
      </c>
      <c r="I8" s="13">
        <f t="shared" si="1"/>
        <v>5512</v>
      </c>
      <c r="J8" s="13">
        <f t="shared" si="1"/>
        <v>5676</v>
      </c>
      <c r="K8" s="13">
        <f t="shared" si="1"/>
        <v>11385</v>
      </c>
      <c r="L8" s="13">
        <f>SUM(B8:K8)</f>
        <v>98669</v>
      </c>
      <c r="M8"/>
    </row>
    <row r="9" spans="1:13" ht="17.25" customHeight="1">
      <c r="A9" s="14" t="s">
        <v>19</v>
      </c>
      <c r="B9" s="15">
        <v>5589</v>
      </c>
      <c r="C9" s="15">
        <v>6629</v>
      </c>
      <c r="D9" s="15">
        <v>19510</v>
      </c>
      <c r="E9" s="15">
        <v>15224</v>
      </c>
      <c r="F9" s="15">
        <v>15147</v>
      </c>
      <c r="G9" s="15">
        <v>9571</v>
      </c>
      <c r="H9" s="15">
        <v>4421</v>
      </c>
      <c r="I9" s="15">
        <v>5512</v>
      </c>
      <c r="J9" s="15">
        <v>5676</v>
      </c>
      <c r="K9" s="15">
        <v>11385</v>
      </c>
      <c r="L9" s="13">
        <f>SUM(B9:K9)</f>
        <v>98664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62262</v>
      </c>
      <c r="C11" s="15">
        <v>79337</v>
      </c>
      <c r="D11" s="15">
        <v>226116</v>
      </c>
      <c r="E11" s="15">
        <v>198995</v>
      </c>
      <c r="F11" s="15">
        <v>206295</v>
      </c>
      <c r="G11" s="15">
        <v>105646</v>
      </c>
      <c r="H11" s="15">
        <v>54235</v>
      </c>
      <c r="I11" s="15">
        <v>96572</v>
      </c>
      <c r="J11" s="15">
        <v>80192</v>
      </c>
      <c r="K11" s="15">
        <v>160939</v>
      </c>
      <c r="L11" s="13">
        <f>SUM(B11:K11)</f>
        <v>1270589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1.198409388260487</v>
      </c>
      <c r="C15" s="22">
        <v>1.40359514336283</v>
      </c>
      <c r="D15" s="22">
        <v>1.359585092108365</v>
      </c>
      <c r="E15" s="22">
        <v>1.222659969239134</v>
      </c>
      <c r="F15" s="22">
        <v>1.448098536802993</v>
      </c>
      <c r="G15" s="22">
        <v>1.41171196720013</v>
      </c>
      <c r="H15" s="22">
        <v>1.425229744603181</v>
      </c>
      <c r="I15" s="22">
        <v>1.335871489583826</v>
      </c>
      <c r="J15" s="22">
        <v>1.636027654165962</v>
      </c>
      <c r="K15" s="22">
        <v>1.241777171120937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475507.44</v>
      </c>
      <c r="C17" s="25">
        <f aca="true" t="shared" si="2" ref="C17:K17">C18+C19+C20+C21+C22+C23+C24</f>
        <v>375570.44999999995</v>
      </c>
      <c r="D17" s="25">
        <f t="shared" si="2"/>
        <v>1247480.22</v>
      </c>
      <c r="E17" s="25">
        <f t="shared" si="2"/>
        <v>981567.3699999999</v>
      </c>
      <c r="F17" s="25">
        <f t="shared" si="2"/>
        <v>1074286.8199999998</v>
      </c>
      <c r="G17" s="25">
        <f t="shared" si="2"/>
        <v>601856.77</v>
      </c>
      <c r="H17" s="25">
        <f t="shared" si="2"/>
        <v>343194.38999999996</v>
      </c>
      <c r="I17" s="25">
        <f t="shared" si="2"/>
        <v>453487.94</v>
      </c>
      <c r="J17" s="25">
        <f t="shared" si="2"/>
        <v>508992.85</v>
      </c>
      <c r="K17" s="25">
        <f t="shared" si="2"/>
        <v>633074.46</v>
      </c>
      <c r="L17" s="25">
        <f>L18+L19+L20+L21+L22+L23+L24</f>
        <v>6695018.710000001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394085.39</v>
      </c>
      <c r="C18" s="33">
        <f t="shared" si="3"/>
        <v>263167.72</v>
      </c>
      <c r="D18" s="33">
        <f t="shared" si="3"/>
        <v>895503.27</v>
      </c>
      <c r="E18" s="33">
        <f t="shared" si="3"/>
        <v>789825.45</v>
      </c>
      <c r="F18" s="33">
        <f t="shared" si="3"/>
        <v>722742.4</v>
      </c>
      <c r="G18" s="33">
        <f t="shared" si="3"/>
        <v>413225.77</v>
      </c>
      <c r="H18" s="33">
        <f t="shared" si="3"/>
        <v>231804.81</v>
      </c>
      <c r="I18" s="33">
        <f t="shared" si="3"/>
        <v>335049.9</v>
      </c>
      <c r="J18" s="33">
        <f t="shared" si="3"/>
        <v>303448.93</v>
      </c>
      <c r="K18" s="33">
        <f t="shared" si="3"/>
        <v>497206.44</v>
      </c>
      <c r="L18" s="33">
        <f aca="true" t="shared" si="4" ref="L18:L24">SUM(B18:K18)</f>
        <v>4846060.08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78190.24</v>
      </c>
      <c r="C19" s="33">
        <f t="shared" si="5"/>
        <v>106213.21</v>
      </c>
      <c r="D19" s="33">
        <f t="shared" si="5"/>
        <v>322009.63</v>
      </c>
      <c r="E19" s="33">
        <f t="shared" si="5"/>
        <v>175862.51</v>
      </c>
      <c r="F19" s="33">
        <f t="shared" si="5"/>
        <v>323859.81</v>
      </c>
      <c r="G19" s="33">
        <f t="shared" si="5"/>
        <v>170129.99</v>
      </c>
      <c r="H19" s="33">
        <f t="shared" si="5"/>
        <v>98570.3</v>
      </c>
      <c r="I19" s="33">
        <f t="shared" si="5"/>
        <v>112533.71</v>
      </c>
      <c r="J19" s="33">
        <f t="shared" si="5"/>
        <v>193001.91</v>
      </c>
      <c r="K19" s="33">
        <f t="shared" si="5"/>
        <v>120213.17</v>
      </c>
      <c r="L19" s="33">
        <f t="shared" si="4"/>
        <v>1700584.48</v>
      </c>
      <c r="M19"/>
    </row>
    <row r="20" spans="1:13" ht="17.25" customHeight="1">
      <c r="A20" s="27" t="s">
        <v>26</v>
      </c>
      <c r="B20" s="33">
        <v>1890.58</v>
      </c>
      <c r="C20" s="33">
        <v>4848.29</v>
      </c>
      <c r="D20" s="33">
        <v>27284.86</v>
      </c>
      <c r="E20" s="33">
        <v>18537.58</v>
      </c>
      <c r="F20" s="33">
        <v>26343.38</v>
      </c>
      <c r="G20" s="33">
        <v>18501.01</v>
      </c>
      <c r="H20" s="33">
        <v>11478.05</v>
      </c>
      <c r="I20" s="33">
        <v>4563.1</v>
      </c>
      <c r="J20" s="33">
        <v>9859.55</v>
      </c>
      <c r="K20" s="33">
        <v>12972.39</v>
      </c>
      <c r="L20" s="33">
        <f t="shared" si="4"/>
        <v>136278.79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-1011.6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-1011.6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-44587</v>
      </c>
      <c r="C27" s="33">
        <f t="shared" si="6"/>
        <v>-29167.6</v>
      </c>
      <c r="D27" s="33">
        <f t="shared" si="6"/>
        <v>-85844</v>
      </c>
      <c r="E27" s="33">
        <f t="shared" si="6"/>
        <v>-71546.15000000001</v>
      </c>
      <c r="F27" s="33">
        <f t="shared" si="6"/>
        <v>-66646.8</v>
      </c>
      <c r="G27" s="33">
        <f t="shared" si="6"/>
        <v>-42112.4</v>
      </c>
      <c r="H27" s="33">
        <f t="shared" si="6"/>
        <v>-27290.36</v>
      </c>
      <c r="I27" s="33">
        <f t="shared" si="6"/>
        <v>-34124.72</v>
      </c>
      <c r="J27" s="33">
        <f t="shared" si="6"/>
        <v>-24974.4</v>
      </c>
      <c r="K27" s="33">
        <f t="shared" si="6"/>
        <v>-50094</v>
      </c>
      <c r="L27" s="33">
        <f aca="true" t="shared" si="7" ref="L27:L33">SUM(B27:K27)</f>
        <v>-476387.43000000005</v>
      </c>
      <c r="M27"/>
    </row>
    <row r="28" spans="1:13" ht="18.75" customHeight="1">
      <c r="A28" s="27" t="s">
        <v>30</v>
      </c>
      <c r="B28" s="33">
        <f>B29+B30+B31+B32</f>
        <v>-24591.6</v>
      </c>
      <c r="C28" s="33">
        <f aca="true" t="shared" si="8" ref="C28:K28">C29+C30+C31+C32</f>
        <v>-29167.6</v>
      </c>
      <c r="D28" s="33">
        <f t="shared" si="8"/>
        <v>-85844</v>
      </c>
      <c r="E28" s="33">
        <f t="shared" si="8"/>
        <v>-66985.6</v>
      </c>
      <c r="F28" s="33">
        <f t="shared" si="8"/>
        <v>-66646.8</v>
      </c>
      <c r="G28" s="33">
        <f t="shared" si="8"/>
        <v>-42112.4</v>
      </c>
      <c r="H28" s="33">
        <f t="shared" si="8"/>
        <v>-19452.4</v>
      </c>
      <c r="I28" s="33">
        <f t="shared" si="8"/>
        <v>-34124.72</v>
      </c>
      <c r="J28" s="33">
        <f t="shared" si="8"/>
        <v>-24974.4</v>
      </c>
      <c r="K28" s="33">
        <f t="shared" si="8"/>
        <v>-50094</v>
      </c>
      <c r="L28" s="33">
        <f t="shared" si="7"/>
        <v>-443993.52000000014</v>
      </c>
      <c r="M28"/>
    </row>
    <row r="29" spans="1:13" s="36" customFormat="1" ht="18.75" customHeight="1">
      <c r="A29" s="34" t="s">
        <v>58</v>
      </c>
      <c r="B29" s="33">
        <f>-ROUND((B9)*$E$3,2)</f>
        <v>-24591.6</v>
      </c>
      <c r="C29" s="33">
        <f aca="true" t="shared" si="9" ref="C29:K29">-ROUND((C9)*$E$3,2)</f>
        <v>-29167.6</v>
      </c>
      <c r="D29" s="33">
        <f t="shared" si="9"/>
        <v>-85844</v>
      </c>
      <c r="E29" s="33">
        <f t="shared" si="9"/>
        <v>-66985.6</v>
      </c>
      <c r="F29" s="33">
        <f t="shared" si="9"/>
        <v>-66646.8</v>
      </c>
      <c r="G29" s="33">
        <f t="shared" si="9"/>
        <v>-42112.4</v>
      </c>
      <c r="H29" s="33">
        <f t="shared" si="9"/>
        <v>-19452.4</v>
      </c>
      <c r="I29" s="33">
        <f t="shared" si="9"/>
        <v>-24252.8</v>
      </c>
      <c r="J29" s="33">
        <f t="shared" si="9"/>
        <v>-24974.4</v>
      </c>
      <c r="K29" s="33">
        <f t="shared" si="9"/>
        <v>-50094</v>
      </c>
      <c r="L29" s="33">
        <f t="shared" si="7"/>
        <v>-434121.6000000001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-225.26</v>
      </c>
      <c r="J31" s="17">
        <v>0</v>
      </c>
      <c r="K31" s="17">
        <v>0</v>
      </c>
      <c r="L31" s="33">
        <f t="shared" si="7"/>
        <v>-225.26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-9646.66</v>
      </c>
      <c r="J32" s="17">
        <v>0</v>
      </c>
      <c r="K32" s="17">
        <v>0</v>
      </c>
      <c r="L32" s="33">
        <f t="shared" si="7"/>
        <v>-9646.66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430920.44</v>
      </c>
      <c r="C48" s="41">
        <f aca="true" t="shared" si="12" ref="C48:K48">IF(C17+C27+C40+C49&lt;0,0,C17+C27+C49)</f>
        <v>346402.85</v>
      </c>
      <c r="D48" s="41">
        <f t="shared" si="12"/>
        <v>1161636.22</v>
      </c>
      <c r="E48" s="41">
        <f t="shared" si="12"/>
        <v>910021.2199999999</v>
      </c>
      <c r="F48" s="41">
        <f t="shared" si="12"/>
        <v>1007640.0199999998</v>
      </c>
      <c r="G48" s="41">
        <f t="shared" si="12"/>
        <v>559744.37</v>
      </c>
      <c r="H48" s="41">
        <f t="shared" si="12"/>
        <v>315904.02999999997</v>
      </c>
      <c r="I48" s="41">
        <f t="shared" si="12"/>
        <v>419363.22</v>
      </c>
      <c r="J48" s="41">
        <f t="shared" si="12"/>
        <v>484018.44999999995</v>
      </c>
      <c r="K48" s="41">
        <f t="shared" si="12"/>
        <v>582980.46</v>
      </c>
      <c r="L48" s="42">
        <f>SUM(B48:K48)</f>
        <v>6218631.28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430920.44</v>
      </c>
      <c r="C54" s="41">
        <f aca="true" t="shared" si="14" ref="C54:J54">SUM(C55:C66)</f>
        <v>346402.85000000003</v>
      </c>
      <c r="D54" s="41">
        <f t="shared" si="14"/>
        <v>1161636.22</v>
      </c>
      <c r="E54" s="41">
        <f t="shared" si="14"/>
        <v>910021.22</v>
      </c>
      <c r="F54" s="41">
        <f t="shared" si="14"/>
        <v>1007640.02</v>
      </c>
      <c r="G54" s="41">
        <f t="shared" si="14"/>
        <v>559744.38</v>
      </c>
      <c r="H54" s="41">
        <f t="shared" si="14"/>
        <v>315904.02</v>
      </c>
      <c r="I54" s="41">
        <f>SUM(I55:I69)</f>
        <v>419363.22</v>
      </c>
      <c r="J54" s="41">
        <f t="shared" si="14"/>
        <v>484018.45</v>
      </c>
      <c r="K54" s="41">
        <f>SUM(K55:K68)</f>
        <v>582980.46</v>
      </c>
      <c r="L54" s="46">
        <f>SUM(B54:K54)</f>
        <v>6218631.28</v>
      </c>
      <c r="M54" s="40"/>
    </row>
    <row r="55" spans="1:13" ht="18.75" customHeight="1">
      <c r="A55" s="47" t="s">
        <v>51</v>
      </c>
      <c r="B55" s="48">
        <v>430920.44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430920.44</v>
      </c>
      <c r="M55" s="40"/>
    </row>
    <row r="56" spans="1:12" ht="18.75" customHeight="1">
      <c r="A56" s="47" t="s">
        <v>61</v>
      </c>
      <c r="B56" s="17">
        <v>0</v>
      </c>
      <c r="C56" s="48">
        <v>302617.53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302617.53</v>
      </c>
    </row>
    <row r="57" spans="1:12" ht="18.75" customHeight="1">
      <c r="A57" s="47" t="s">
        <v>62</v>
      </c>
      <c r="B57" s="17">
        <v>0</v>
      </c>
      <c r="C57" s="48">
        <v>43785.32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43785.32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1161636.22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1161636.22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910021.22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910021.22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1007640.02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1007640.02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559744.38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559744.38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315904.02</v>
      </c>
      <c r="I62" s="17">
        <v>0</v>
      </c>
      <c r="J62" s="17">
        <v>0</v>
      </c>
      <c r="K62" s="17">
        <v>0</v>
      </c>
      <c r="L62" s="46">
        <f t="shared" si="15"/>
        <v>315904.02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484018.45</v>
      </c>
      <c r="K64" s="17">
        <v>0</v>
      </c>
      <c r="L64" s="46">
        <f t="shared" si="15"/>
        <v>484018.45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325186.5</v>
      </c>
      <c r="L65" s="46">
        <f t="shared" si="15"/>
        <v>325186.5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257793.96</v>
      </c>
      <c r="L66" s="46">
        <f t="shared" si="15"/>
        <v>257793.96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419363.22</v>
      </c>
      <c r="J69" s="53">
        <v>0</v>
      </c>
      <c r="K69" s="53">
        <v>0</v>
      </c>
      <c r="L69" s="51">
        <f>SUM(B69:K69)</f>
        <v>419363.22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2021-08-17T18:23:56Z</dcterms:modified>
  <cp:category/>
  <cp:version/>
  <cp:contentType/>
  <cp:contentStatus/>
</cp:coreProperties>
</file>