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<sst xmlns="http://schemas.openxmlformats.org/spreadsheetml/2006/main" count="79" uniqueCount="78">
  <si>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</si>
  <si>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</si>
  <si>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</si>
  <si>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</si>
  <si>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</si>
  <si>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</si>
  <si>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</si>
  <si>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</si>
  <si>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</si>
  <si>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</si>
  <si>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</si>
  <si>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</si>
  <si>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</si>
  <si>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</si>
  <si>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</si>
  <si>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</si>
  <si>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</si>
  <si>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</si>
  <si>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</si>
  <si>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</si>
  <si>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</si>
  <si>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</si>
  <si>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</si>
  <si>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</si>
  <si>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</si>
  <si>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</si>
  <si>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</si>
  <si>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</si>
  <si>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</si>
  <si>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</si>
  <si>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</si>
  <si>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</si>
  <si>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</si>
  <si>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</si>
  <si>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</si>
  <si>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</si>
  <si>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</si>
  <si>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</si>
  <si>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</si>
  <si>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</si>
  <si>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</si>
  <si>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</si>
  <si>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</si>
  <si>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</si>
  <si>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</si>
  <si>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</si>
  <si>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</si>
  <si>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</si>
  <si>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</si>
  <si>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</si>
  <si>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</si>
  <si>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</si>
  <si>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</si>
  <si>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</si>
  <si>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</si>
  <si>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</si>
  <si>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</si>
  <si>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</si>
  <si>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</si>
  <si>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</si>
  <si>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</si>
  <si>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</si>
  <si>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</si>
  <si>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</si>
  <si>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</si>
  <si>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</si>
  <si>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</si>
  <si>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</si>
  <si>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</si>
  <si>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</si>
  <si>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</si>
  <si>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</si>
  <si>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</si>
  <si>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</si>
  <si>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</si>
  <si>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</si>
  <si>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07/08/21 - VENCIMENTO 13/08/21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</si>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</sst>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39386</v>
      </c>
      <c r="C7" s="10">
        <f>C8+C11</f>
        <v>52360</v>
      </c>
      <c r="D7" s="10">
        <f aca="true" t="shared" si="0" ref="D7:K7">D8+D11</f>
        <v>151297</v>
      </c>
      <c r="E7" s="10">
        <f t="shared" si="0"/>
        <v>143627</v>
      </c>
      <c r="F7" s="10">
        <f t="shared" si="0"/>
        <v>141923</v>
      </c>
      <c r="G7" s="10">
        <f t="shared" si="0"/>
        <v>61408</v>
      </c>
      <c r="H7" s="10">
        <f t="shared" si="0"/>
        <v>29102</v>
      </c>
      <c r="I7" s="10">
        <f t="shared" si="0"/>
        <v>59117</v>
      </c>
      <c r="J7" s="10">
        <f t="shared" si="0"/>
        <v>36370</v>
      </c>
      <c r="K7" s="10">
        <f t="shared" si="0"/>
        <v>106701</v>
      </c>
      <c r="L7" s="10">
        <f>SUM(B7:K7)</f>
        <v>821291</v>
      </c>
      <c r="M7" s="11"/>
    </row>
    <row r="8" spans="1:13" ht="17.25" customHeight="1">
      <c r="A8" s="12" t="s">
        <v>18</v>
      </c>
      <c r="B8" s="13">
        <f>B9+B10</f>
        <v>4747</v>
      </c>
      <c r="C8" s="13">
        <f aca="true" t="shared" si="1" ref="C8:K8">C9+C10</f>
        <v>5509</v>
      </c>
      <c r="D8" s="13">
        <f t="shared" si="1"/>
        <v>16817</v>
      </c>
      <c r="E8" s="13">
        <f t="shared" si="1"/>
        <v>14659</v>
      </c>
      <c r="F8" s="13">
        <f t="shared" si="1"/>
        <v>13961</v>
      </c>
      <c r="G8" s="13">
        <f t="shared" si="1"/>
        <v>6856</v>
      </c>
      <c r="H8" s="13">
        <f t="shared" si="1"/>
        <v>2592</v>
      </c>
      <c r="I8" s="13">
        <f t="shared" si="1"/>
        <v>4260</v>
      </c>
      <c r="J8" s="13">
        <f t="shared" si="1"/>
        <v>2931</v>
      </c>
      <c r="K8" s="13">
        <f t="shared" si="1"/>
        <v>9144</v>
      </c>
      <c r="L8" s="13">
        <f>SUM(B8:K8)</f>
        <v>81476</v>
      </c>
      <c r="M8"/>
    </row>
    <row r="9" spans="1:13" ht="17.25" customHeight="1">
      <c r="A9" s="14" t="s">
        <v>19</v>
      </c>
      <c r="B9" s="15">
        <v>4746</v>
      </c>
      <c r="C9" s="15">
        <v>5509</v>
      </c>
      <c r="D9" s="15">
        <v>16817</v>
      </c>
      <c r="E9" s="15">
        <v>14659</v>
      </c>
      <c r="F9" s="15">
        <v>13961</v>
      </c>
      <c r="G9" s="15">
        <v>6856</v>
      </c>
      <c r="H9" s="15">
        <v>2590</v>
      </c>
      <c r="I9" s="15">
        <v>4260</v>
      </c>
      <c r="J9" s="15">
        <v>2931</v>
      </c>
      <c r="K9" s="15">
        <v>9144</v>
      </c>
      <c r="L9" s="13">
        <f>SUM(B9:K9)</f>
        <v>81473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34639</v>
      </c>
      <c r="C11" s="15">
        <v>46851</v>
      </c>
      <c r="D11" s="15">
        <v>134480</v>
      </c>
      <c r="E11" s="15">
        <v>128968</v>
      </c>
      <c r="F11" s="15">
        <v>127962</v>
      </c>
      <c r="G11" s="15">
        <v>54552</v>
      </c>
      <c r="H11" s="15">
        <v>26510</v>
      </c>
      <c r="I11" s="15">
        <v>54857</v>
      </c>
      <c r="J11" s="15">
        <v>33439</v>
      </c>
      <c r="K11" s="15">
        <v>97557</v>
      </c>
      <c r="L11" s="13">
        <f>SUM(B11:K11)</f>
        <v>739815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1.224107757709293</v>
      </c>
      <c r="C15" s="22">
        <v>1.391379760717846</v>
      </c>
      <c r="D15" s="22">
        <v>1.373216486806052</v>
      </c>
      <c r="E15" s="22">
        <v>1.248274463276596</v>
      </c>
      <c r="F15" s="22">
        <v>1.436630803802568</v>
      </c>
      <c r="G15" s="22">
        <v>1.360141504825259</v>
      </c>
      <c r="H15" s="22">
        <v>1.454353084200254</v>
      </c>
      <c r="I15" s="22">
        <v>1.295969542394311</v>
      </c>
      <c r="J15" s="22">
        <v>1.679719102262941</v>
      </c>
      <c r="K15" s="22">
        <v>1.213151435903122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281772.87999999995</v>
      </c>
      <c r="C17" s="25">
        <f aca="true" t="shared" si="2" ref="C17:K17">C18+C19+C20+C21+C22+C23+C24</f>
        <v>227705.87000000002</v>
      </c>
      <c r="D17" s="25">
        <f t="shared" si="2"/>
        <v>781727.12</v>
      </c>
      <c r="E17" s="25">
        <f t="shared" si="2"/>
        <v>674193.7699999999</v>
      </c>
      <c r="F17" s="25">
        <f t="shared" si="2"/>
        <v>684938.4500000001</v>
      </c>
      <c r="G17" s="25">
        <f t="shared" si="2"/>
        <v>309350.99000000005</v>
      </c>
      <c r="H17" s="25">
        <f t="shared" si="2"/>
        <v>174859.68000000002</v>
      </c>
      <c r="I17" s="25">
        <f t="shared" si="2"/>
        <v>255049.65000000002</v>
      </c>
      <c r="J17" s="25">
        <f t="shared" si="2"/>
        <v>224032.72</v>
      </c>
      <c r="K17" s="25">
        <f t="shared" si="2"/>
        <v>384439.22000000003</v>
      </c>
      <c r="L17" s="25">
        <f>L18+L19+L20+L21+L22+L23+L24</f>
        <v>3998070.35</v>
      </c>
      <c r="M17"/>
    </row>
    <row r="18" spans="1:13" ht="17.25" customHeight="1">
      <c r="A18" s="26" t="s">
        <v>24</v>
      </c>
      <c r="B18" s="33">
        <f aca="true" t="shared" si="3" ref="B18:K18">ROUND(B13*B7,2)</f>
        <v>228757.83</v>
      </c>
      <c r="C18" s="33">
        <f t="shared" si="3"/>
        <v>160289.67</v>
      </c>
      <c r="D18" s="33">
        <f t="shared" si="3"/>
        <v>551598.6</v>
      </c>
      <c r="E18" s="33">
        <f t="shared" si="3"/>
        <v>529552.75</v>
      </c>
      <c r="F18" s="33">
        <f t="shared" si="3"/>
        <v>463208.29</v>
      </c>
      <c r="G18" s="33">
        <f t="shared" si="3"/>
        <v>220239.79</v>
      </c>
      <c r="H18" s="33">
        <f t="shared" si="3"/>
        <v>114999.46</v>
      </c>
      <c r="I18" s="33">
        <f t="shared" si="3"/>
        <v>194027.91</v>
      </c>
      <c r="J18" s="33">
        <f t="shared" si="3"/>
        <v>128527.94</v>
      </c>
      <c r="K18" s="33">
        <f t="shared" si="3"/>
        <v>307864.4</v>
      </c>
      <c r="L18" s="33">
        <f aca="true" t="shared" si="4" ref="L18:L24">SUM(B18:K18)</f>
        <v>2899066.64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51266.4</v>
      </c>
      <c r="C19" s="33">
        <f t="shared" si="5"/>
        <v>62734.13</v>
      </c>
      <c r="D19" s="33">
        <f t="shared" si="5"/>
        <v>205865.69</v>
      </c>
      <c r="E19" s="33">
        <f t="shared" si="5"/>
        <v>131474.42</v>
      </c>
      <c r="F19" s="33">
        <f t="shared" si="5"/>
        <v>202251.01</v>
      </c>
      <c r="G19" s="33">
        <f t="shared" si="5"/>
        <v>79317.49</v>
      </c>
      <c r="H19" s="33">
        <f t="shared" si="5"/>
        <v>52250.36</v>
      </c>
      <c r="I19" s="33">
        <f t="shared" si="5"/>
        <v>57426.35</v>
      </c>
      <c r="J19" s="33">
        <f t="shared" si="5"/>
        <v>87362.9</v>
      </c>
      <c r="K19" s="33">
        <f t="shared" si="5"/>
        <v>65621.74</v>
      </c>
      <c r="L19" s="33">
        <f t="shared" si="4"/>
        <v>995570.49</v>
      </c>
      <c r="M19"/>
    </row>
    <row r="20" spans="1:13" ht="17.25" customHeight="1">
      <c r="A20" s="27" t="s">
        <v>26</v>
      </c>
      <c r="B20" s="33">
        <v>407.42</v>
      </c>
      <c r="C20" s="33">
        <v>3340.84</v>
      </c>
      <c r="D20" s="33">
        <v>21580.37</v>
      </c>
      <c r="E20" s="33">
        <v>15318.97</v>
      </c>
      <c r="F20" s="33">
        <v>18137.92</v>
      </c>
      <c r="G20" s="33">
        <v>9911.81</v>
      </c>
      <c r="H20" s="33">
        <v>6268.63</v>
      </c>
      <c r="I20" s="33">
        <v>2363.03</v>
      </c>
      <c r="J20" s="33">
        <v>5459.42</v>
      </c>
      <c r="K20" s="33">
        <v>8270.62</v>
      </c>
      <c r="L20" s="33">
        <f t="shared" si="4"/>
        <v>91059.03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-505.8</v>
      </c>
      <c r="F23" s="33">
        <v>0</v>
      </c>
      <c r="G23" s="33">
        <v>-118.1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-732.77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-40877.8</v>
      </c>
      <c r="C27" s="33">
        <f t="shared" si="6"/>
        <v>-24239.6</v>
      </c>
      <c r="D27" s="33">
        <f t="shared" si="6"/>
        <v>-73994.8</v>
      </c>
      <c r="E27" s="33">
        <f t="shared" si="6"/>
        <v>-69060.15</v>
      </c>
      <c r="F27" s="33">
        <f t="shared" si="6"/>
        <v>-61428.4</v>
      </c>
      <c r="G27" s="33">
        <f t="shared" si="6"/>
        <v>-30166.4</v>
      </c>
      <c r="H27" s="33">
        <f t="shared" si="6"/>
        <v>-19233.96</v>
      </c>
      <c r="I27" s="33">
        <f t="shared" si="6"/>
        <v>-18744</v>
      </c>
      <c r="J27" s="33">
        <f t="shared" si="6"/>
        <v>-12896.4</v>
      </c>
      <c r="K27" s="33">
        <f t="shared" si="6"/>
        <v>-40233.6</v>
      </c>
      <c r="L27" s="33">
        <f aca="true" t="shared" si="7" ref="L27:L33">SUM(B27:K27)</f>
        <v>-390875.11000000004</v>
      </c>
      <c r="M27"/>
    </row>
    <row r="28" spans="1:13" ht="18.75" customHeight="1">
      <c r="A28" s="27" t="s">
        <v>30</v>
      </c>
      <c r="B28" s="33">
        <f>B29+B30+B31+B32</f>
        <v>-20882.4</v>
      </c>
      <c r="C28" s="33">
        <f aca="true" t="shared" si="8" ref="C28:K28">C29+C30+C31+C32</f>
        <v>-24239.6</v>
      </c>
      <c r="D28" s="33">
        <f t="shared" si="8"/>
        <v>-73994.8</v>
      </c>
      <c r="E28" s="33">
        <f t="shared" si="8"/>
        <v>-64499.6</v>
      </c>
      <c r="F28" s="33">
        <f t="shared" si="8"/>
        <v>-61428.4</v>
      </c>
      <c r="G28" s="33">
        <f t="shared" si="8"/>
        <v>-30166.4</v>
      </c>
      <c r="H28" s="33">
        <f t="shared" si="8"/>
        <v>-11396</v>
      </c>
      <c r="I28" s="33">
        <f t="shared" si="8"/>
        <v>-18744</v>
      </c>
      <c r="J28" s="33">
        <f t="shared" si="8"/>
        <v>-12896.4</v>
      </c>
      <c r="K28" s="33">
        <f t="shared" si="8"/>
        <v>-40233.6</v>
      </c>
      <c r="L28" s="33">
        <f t="shared" si="7"/>
        <v>-358481.2</v>
      </c>
      <c r="M28"/>
    </row>
    <row r="29" spans="1:13" s="36" customFormat="1" ht="18.75" customHeight="1">
      <c r="A29" s="34" t="s">
        <v>58</v>
      </c>
      <c r="B29" s="33">
        <f>-ROUND((B9)*$E$3,2)</f>
        <v>-20882.4</v>
      </c>
      <c r="C29" s="33">
        <f aca="true" t="shared" si="9" ref="C29:K29">-ROUND((C9)*$E$3,2)</f>
        <v>-24239.6</v>
      </c>
      <c r="D29" s="33">
        <f t="shared" si="9"/>
        <v>-73994.8</v>
      </c>
      <c r="E29" s="33">
        <f t="shared" si="9"/>
        <v>-64499.6</v>
      </c>
      <c r="F29" s="33">
        <f t="shared" si="9"/>
        <v>-61428.4</v>
      </c>
      <c r="G29" s="33">
        <f t="shared" si="9"/>
        <v>-30166.4</v>
      </c>
      <c r="H29" s="33">
        <f t="shared" si="9"/>
        <v>-11396</v>
      </c>
      <c r="I29" s="33">
        <f t="shared" si="9"/>
        <v>-18744</v>
      </c>
      <c r="J29" s="33">
        <f t="shared" si="9"/>
        <v>-12896.4</v>
      </c>
      <c r="K29" s="33">
        <f t="shared" si="9"/>
        <v>-40233.6</v>
      </c>
      <c r="L29" s="33">
        <f t="shared" si="7"/>
        <v>-358481.2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240895.07999999996</v>
      </c>
      <c r="C48" s="41">
        <f aca="true" t="shared" si="12" ref="C48:K48">IF(C17+C27+C40+C49&lt;0,0,C17+C27+C49)</f>
        <v>203466.27000000002</v>
      </c>
      <c r="D48" s="41">
        <f t="shared" si="12"/>
        <v>707732.32</v>
      </c>
      <c r="E48" s="41">
        <f t="shared" si="12"/>
        <v>605133.6199999999</v>
      </c>
      <c r="F48" s="41">
        <f t="shared" si="12"/>
        <v>623510.05</v>
      </c>
      <c r="G48" s="41">
        <f t="shared" si="12"/>
        <v>279184.59</v>
      </c>
      <c r="H48" s="41">
        <f t="shared" si="12"/>
        <v>155625.72000000003</v>
      </c>
      <c r="I48" s="41">
        <f t="shared" si="12"/>
        <v>236305.65000000002</v>
      </c>
      <c r="J48" s="41">
        <f t="shared" si="12"/>
        <v>211136.32</v>
      </c>
      <c r="K48" s="41">
        <f t="shared" si="12"/>
        <v>344205.62000000005</v>
      </c>
      <c r="L48" s="42">
        <f>SUM(B48:K48)</f>
        <v>3607195.2399999998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240895.08</v>
      </c>
      <c r="C54" s="41">
        <f aca="true" t="shared" si="14" ref="C54:J54">SUM(C55:C66)</f>
        <v>203466.27</v>
      </c>
      <c r="D54" s="41">
        <f t="shared" si="14"/>
        <v>707732.33</v>
      </c>
      <c r="E54" s="41">
        <f t="shared" si="14"/>
        <v>605133.63</v>
      </c>
      <c r="F54" s="41">
        <f t="shared" si="14"/>
        <v>623510.04</v>
      </c>
      <c r="G54" s="41">
        <f t="shared" si="14"/>
        <v>279184.59</v>
      </c>
      <c r="H54" s="41">
        <f t="shared" si="14"/>
        <v>155625.72</v>
      </c>
      <c r="I54" s="41">
        <f>SUM(I55:I69)</f>
        <v>236305.65</v>
      </c>
      <c r="J54" s="41">
        <f t="shared" si="14"/>
        <v>211136.32</v>
      </c>
      <c r="K54" s="41">
        <f>SUM(K55:K68)</f>
        <v>344205.62</v>
      </c>
      <c r="L54" s="46">
        <f>SUM(B54:K54)</f>
        <v>3607195.25</v>
      </c>
      <c r="M54" s="40"/>
    </row>
    <row r="55" spans="1:13" ht="18.75" customHeight="1">
      <c r="A55" s="47" t="s">
        <v>51</v>
      </c>
      <c r="B55" s="48">
        <v>240895.08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240895.08</v>
      </c>
      <c r="M55" s="40"/>
    </row>
    <row r="56" spans="1:12" ht="18.75" customHeight="1">
      <c r="A56" s="47" t="s">
        <v>61</v>
      </c>
      <c r="B56" s="17">
        <v>0</v>
      </c>
      <c r="C56" s="48">
        <v>177890.56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177890.56</v>
      </c>
    </row>
    <row r="57" spans="1:12" ht="18.75" customHeight="1">
      <c r="A57" s="47" t="s">
        <v>62</v>
      </c>
      <c r="B57" s="17">
        <v>0</v>
      </c>
      <c r="C57" s="48">
        <v>25575.71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25575.71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707732.33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707732.33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605133.63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605133.63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623510.04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623510.04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279184.59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279184.59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155625.72</v>
      </c>
      <c r="I62" s="17">
        <v>0</v>
      </c>
      <c r="J62" s="17">
        <v>0</v>
      </c>
      <c r="K62" s="17">
        <v>0</v>
      </c>
      <c r="L62" s="46">
        <f t="shared" si="15"/>
        <v>155625.72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211136.32</v>
      </c>
      <c r="K64" s="17">
        <v>0</v>
      </c>
      <c r="L64" s="46">
        <f t="shared" si="15"/>
        <v>211136.32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172309.33</v>
      </c>
      <c r="L65" s="46">
        <f t="shared" si="15"/>
        <v>172309.33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171896.29</v>
      </c>
      <c r="L66" s="46">
        <f t="shared" si="15"/>
        <v>171896.29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236305.65</v>
      </c>
      <c r="J69" s="53">
        <v>0</v>
      </c>
      <c r="K69" s="53">
        <v>0</v>
      </c>
      <c r="L69" s="51">
        <f>SUM(B69:K69)</f>
        <v>236305.65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2021-08-12T17:12:46Z</dcterms:modified>
  <cp:category/>
  <cp:version/>
  <cp:contentType/>
  <cp:contentStatus/>
</cp:coreProperties>
</file>