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<sst xmlns="http://schemas.openxmlformats.org/spreadsheetml/2006/main" count="79" uniqueCount="78">
  <si>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</si>
  <si>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</si>
  <si>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</si>
  <si>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</si>
  <si>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</si>
  <si>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</si>
  <si>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</si>
  <si>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</si>
  <si>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</si>
  <si>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</si>
  <si>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</si>
  <si>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</si>
  <si>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</si>
  <si>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</si>
  <si>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</si>
  <si>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</si>
  <si>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</si>
  <si>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</si>
  <si>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</si>
  <si>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</si>
  <si>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</si>
  <si>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</si>
  <si>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</si>
  <si>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</si>
  <si>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</si>
  <si>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</si>
  <si>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</si>
  <si>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</si>
  <si>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</si>
  <si>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</si>
  <si>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</si>
  <si>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</si>
  <si>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</si>
  <si>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</si>
  <si>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</si>
  <si>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</si>
  <si>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</si>
  <si>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</si>
  <si>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</si>
  <si>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</si>
  <si>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</si>
  <si>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</si>
  <si>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</si>
  <si>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</si>
  <si>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</si>
  <si>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</si>
  <si>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</si>
  <si>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</si>
  <si>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</si>
  <si>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</si>
  <si>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</si>
  <si>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</si>
  <si>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</si>
  <si>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</si>
  <si>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</si>
  <si>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</si>
  <si>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</si>
  <si>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</si>
  <si>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</si>
  <si>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</si>
  <si>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</si>
  <si>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</si>
  <si>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</si>
  <si>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</si>
  <si>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</si>
  <si>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</si>
  <si>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</si>
  <si>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</si>
  <si>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</si>
  <si>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</si>
  <si>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</si>
  <si>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</si>
  <si>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</si>
  <si>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</si>
  <si>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</si>
  <si>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</si>
  <si>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05/08/21 - VENCIMENTO 12/08/21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</si>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</sst>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67971</v>
      </c>
      <c r="C7" s="10">
        <f>C8+C11</f>
        <v>85111</v>
      </c>
      <c r="D7" s="10">
        <f aca="true" t="shared" si="0" ref="D7:K7">D8+D11</f>
        <v>240245</v>
      </c>
      <c r="E7" s="10">
        <f t="shared" si="0"/>
        <v>212699</v>
      </c>
      <c r="F7" s="10">
        <f t="shared" si="0"/>
        <v>219431</v>
      </c>
      <c r="G7" s="10">
        <f t="shared" si="0"/>
        <v>113818</v>
      </c>
      <c r="H7" s="10">
        <f t="shared" si="0"/>
        <v>57349</v>
      </c>
      <c r="I7" s="10">
        <f t="shared" si="0"/>
        <v>102271</v>
      </c>
      <c r="J7" s="10">
        <f t="shared" si="0"/>
        <v>85667</v>
      </c>
      <c r="K7" s="10">
        <f t="shared" si="0"/>
        <v>171602</v>
      </c>
      <c r="L7" s="10">
        <f>SUM(B7:K7)</f>
        <v>1356164</v>
      </c>
      <c r="M7" s="11"/>
    </row>
    <row r="8" spans="1:13" ht="17.25" customHeight="1">
      <c r="A8" s="12" t="s">
        <v>18</v>
      </c>
      <c r="B8" s="13">
        <f>B9+B10</f>
        <v>5747</v>
      </c>
      <c r="C8" s="13">
        <f aca="true" t="shared" si="1" ref="C8:K8">C9+C10</f>
        <v>6824</v>
      </c>
      <c r="D8" s="13">
        <f t="shared" si="1"/>
        <v>19884</v>
      </c>
      <c r="E8" s="13">
        <f t="shared" si="1"/>
        <v>15524</v>
      </c>
      <c r="F8" s="13">
        <f t="shared" si="1"/>
        <v>15342</v>
      </c>
      <c r="G8" s="13">
        <f t="shared" si="1"/>
        <v>9765</v>
      </c>
      <c r="H8" s="13">
        <f t="shared" si="1"/>
        <v>4386</v>
      </c>
      <c r="I8" s="13">
        <f t="shared" si="1"/>
        <v>5782</v>
      </c>
      <c r="J8" s="13">
        <f t="shared" si="1"/>
        <v>5690</v>
      </c>
      <c r="K8" s="13">
        <f t="shared" si="1"/>
        <v>11607</v>
      </c>
      <c r="L8" s="13">
        <f>SUM(B8:K8)</f>
        <v>100551</v>
      </c>
      <c r="M8"/>
    </row>
    <row r="9" spans="1:13" ht="17.25" customHeight="1">
      <c r="A9" s="14" t="s">
        <v>19</v>
      </c>
      <c r="B9" s="15">
        <v>5746</v>
      </c>
      <c r="C9" s="15">
        <v>6824</v>
      </c>
      <c r="D9" s="15">
        <v>19884</v>
      </c>
      <c r="E9" s="15">
        <v>15524</v>
      </c>
      <c r="F9" s="15">
        <v>15342</v>
      </c>
      <c r="G9" s="15">
        <v>9765</v>
      </c>
      <c r="H9" s="15">
        <v>4384</v>
      </c>
      <c r="I9" s="15">
        <v>5782</v>
      </c>
      <c r="J9" s="15">
        <v>5690</v>
      </c>
      <c r="K9" s="15">
        <v>11607</v>
      </c>
      <c r="L9" s="13">
        <f>SUM(B9:K9)</f>
        <v>100548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62224</v>
      </c>
      <c r="C11" s="15">
        <v>78287</v>
      </c>
      <c r="D11" s="15">
        <v>220361</v>
      </c>
      <c r="E11" s="15">
        <v>197175</v>
      </c>
      <c r="F11" s="15">
        <v>204089</v>
      </c>
      <c r="G11" s="15">
        <v>104053</v>
      </c>
      <c r="H11" s="15">
        <v>52963</v>
      </c>
      <c r="I11" s="15">
        <v>96489</v>
      </c>
      <c r="J11" s="15">
        <v>79977</v>
      </c>
      <c r="K11" s="15">
        <v>159995</v>
      </c>
      <c r="L11" s="13">
        <f>SUM(B11:K11)</f>
        <v>1255613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1.220633818970223</v>
      </c>
      <c r="C15" s="22">
        <v>1.445238551807117</v>
      </c>
      <c r="D15" s="22">
        <v>1.408294349346785</v>
      </c>
      <c r="E15" s="22">
        <v>1.278113397665251</v>
      </c>
      <c r="F15" s="22">
        <v>1.489726768054744</v>
      </c>
      <c r="G15" s="22">
        <v>1.442794715494826</v>
      </c>
      <c r="H15" s="22">
        <v>1.475599889305367</v>
      </c>
      <c r="I15" s="22">
        <v>1.348054291444332</v>
      </c>
      <c r="J15" s="22">
        <v>1.660824263777711</v>
      </c>
      <c r="K15" s="22">
        <v>1.26700428818368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484828.0399999999</v>
      </c>
      <c r="C17" s="25">
        <f aca="true" t="shared" si="2" ref="C17:K17">C18+C19+C20+C21+C22+C23+C24</f>
        <v>382950.56999999995</v>
      </c>
      <c r="D17" s="25">
        <f t="shared" si="2"/>
        <v>1263267.8199999998</v>
      </c>
      <c r="E17" s="25">
        <f t="shared" si="2"/>
        <v>1019785.0399999998</v>
      </c>
      <c r="F17" s="25">
        <f t="shared" si="2"/>
        <v>1094618.1199999999</v>
      </c>
      <c r="G17" s="25">
        <f t="shared" si="2"/>
        <v>607091.15</v>
      </c>
      <c r="H17" s="25">
        <f t="shared" si="2"/>
        <v>347197.98</v>
      </c>
      <c r="I17" s="25">
        <f t="shared" si="2"/>
        <v>458478.63</v>
      </c>
      <c r="J17" s="25">
        <f t="shared" si="2"/>
        <v>515052.45</v>
      </c>
      <c r="K17" s="25">
        <f t="shared" si="2"/>
        <v>643080.8099999999</v>
      </c>
      <c r="L17" s="25">
        <f>L18+L19+L20+L21+L22+L23+L24</f>
        <v>6816350.61</v>
      </c>
      <c r="M17"/>
    </row>
    <row r="18" spans="1:13" ht="17.25" customHeight="1">
      <c r="A18" s="26" t="s">
        <v>24</v>
      </c>
      <c r="B18" s="33">
        <f aca="true" t="shared" si="3" ref="B18:K18">ROUND(B13*B7,2)</f>
        <v>394782.37</v>
      </c>
      <c r="C18" s="33">
        <f t="shared" si="3"/>
        <v>260550.3</v>
      </c>
      <c r="D18" s="33">
        <f t="shared" si="3"/>
        <v>875885.22</v>
      </c>
      <c r="E18" s="33">
        <f t="shared" si="3"/>
        <v>784221.21</v>
      </c>
      <c r="F18" s="33">
        <f t="shared" si="3"/>
        <v>716178.9</v>
      </c>
      <c r="G18" s="33">
        <f t="shared" si="3"/>
        <v>408208.26</v>
      </c>
      <c r="H18" s="33">
        <f t="shared" si="3"/>
        <v>226620.31</v>
      </c>
      <c r="I18" s="33">
        <f t="shared" si="3"/>
        <v>335663.65</v>
      </c>
      <c r="J18" s="33">
        <f t="shared" si="3"/>
        <v>302738.61</v>
      </c>
      <c r="K18" s="33">
        <f t="shared" si="3"/>
        <v>495123.25</v>
      </c>
      <c r="L18" s="33">
        <f aca="true" t="shared" si="4" ref="L18:L24">SUM(B18:K18)</f>
        <v>4799972.08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87102.34</v>
      </c>
      <c r="C19" s="33">
        <f t="shared" si="5"/>
        <v>116007.04</v>
      </c>
      <c r="D19" s="33">
        <f t="shared" si="5"/>
        <v>357618.99</v>
      </c>
      <c r="E19" s="33">
        <f t="shared" si="5"/>
        <v>218102.43</v>
      </c>
      <c r="F19" s="33">
        <f t="shared" si="5"/>
        <v>350731.98</v>
      </c>
      <c r="G19" s="33">
        <f t="shared" si="5"/>
        <v>180752.46</v>
      </c>
      <c r="H19" s="33">
        <f t="shared" si="5"/>
        <v>107780.59</v>
      </c>
      <c r="I19" s="33">
        <f t="shared" si="5"/>
        <v>116829.17</v>
      </c>
      <c r="J19" s="33">
        <f t="shared" si="5"/>
        <v>200057.02</v>
      </c>
      <c r="K19" s="33">
        <f t="shared" si="5"/>
        <v>132200.03</v>
      </c>
      <c r="L19" s="33">
        <f t="shared" si="4"/>
        <v>1867182.05</v>
      </c>
      <c r="M19"/>
    </row>
    <row r="20" spans="1:13" ht="17.25" customHeight="1">
      <c r="A20" s="27" t="s">
        <v>26</v>
      </c>
      <c r="B20" s="33">
        <v>1602.1</v>
      </c>
      <c r="C20" s="33">
        <v>5052</v>
      </c>
      <c r="D20" s="33">
        <v>27081.15</v>
      </c>
      <c r="E20" s="33">
        <v>19107.97</v>
      </c>
      <c r="F20" s="33">
        <v>26366.01</v>
      </c>
      <c r="G20" s="33">
        <v>18130.43</v>
      </c>
      <c r="H20" s="33">
        <v>11455.85</v>
      </c>
      <c r="I20" s="33">
        <v>4644.58</v>
      </c>
      <c r="J20" s="33">
        <v>9574.36</v>
      </c>
      <c r="K20" s="33">
        <v>13075.07</v>
      </c>
      <c r="L20" s="33">
        <f t="shared" si="4"/>
        <v>136089.52000000002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-45277.8</v>
      </c>
      <c r="C27" s="33">
        <f t="shared" si="6"/>
        <v>-30025.6</v>
      </c>
      <c r="D27" s="33">
        <f t="shared" si="6"/>
        <v>-87489.6</v>
      </c>
      <c r="E27" s="33">
        <f t="shared" si="6"/>
        <v>-72866.15000000001</v>
      </c>
      <c r="F27" s="33">
        <f t="shared" si="6"/>
        <v>-67504.8</v>
      </c>
      <c r="G27" s="33">
        <f t="shared" si="6"/>
        <v>-42966</v>
      </c>
      <c r="H27" s="33">
        <f t="shared" si="6"/>
        <v>-27127.559999999998</v>
      </c>
      <c r="I27" s="33">
        <f t="shared" si="6"/>
        <v>-34196.95</v>
      </c>
      <c r="J27" s="33">
        <f t="shared" si="6"/>
        <v>-25036</v>
      </c>
      <c r="K27" s="33">
        <f t="shared" si="6"/>
        <v>-51070.8</v>
      </c>
      <c r="L27" s="33">
        <f aca="true" t="shared" si="7" ref="L27:L33">SUM(B27:K27)</f>
        <v>-483561.26</v>
      </c>
      <c r="M27"/>
    </row>
    <row r="28" spans="1:13" ht="18.75" customHeight="1">
      <c r="A28" s="27" t="s">
        <v>30</v>
      </c>
      <c r="B28" s="33">
        <f>B29+B30+B31+B32</f>
        <v>-25282.4</v>
      </c>
      <c r="C28" s="33">
        <f aca="true" t="shared" si="8" ref="C28:K28">C29+C30+C31+C32</f>
        <v>-30025.6</v>
      </c>
      <c r="D28" s="33">
        <f t="shared" si="8"/>
        <v>-87489.6</v>
      </c>
      <c r="E28" s="33">
        <f t="shared" si="8"/>
        <v>-68305.6</v>
      </c>
      <c r="F28" s="33">
        <f t="shared" si="8"/>
        <v>-67504.8</v>
      </c>
      <c r="G28" s="33">
        <f t="shared" si="8"/>
        <v>-42966</v>
      </c>
      <c r="H28" s="33">
        <f t="shared" si="8"/>
        <v>-19289.6</v>
      </c>
      <c r="I28" s="33">
        <f t="shared" si="8"/>
        <v>-34196.95</v>
      </c>
      <c r="J28" s="33">
        <f t="shared" si="8"/>
        <v>-25036</v>
      </c>
      <c r="K28" s="33">
        <f t="shared" si="8"/>
        <v>-51070.8</v>
      </c>
      <c r="L28" s="33">
        <f t="shared" si="7"/>
        <v>-451167.35</v>
      </c>
      <c r="M28"/>
    </row>
    <row r="29" spans="1:13" s="36" customFormat="1" ht="18.75" customHeight="1">
      <c r="A29" s="34" t="s">
        <v>58</v>
      </c>
      <c r="B29" s="33">
        <f>-ROUND((B9)*$E$3,2)</f>
        <v>-25282.4</v>
      </c>
      <c r="C29" s="33">
        <f aca="true" t="shared" si="9" ref="C29:K29">-ROUND((C9)*$E$3,2)</f>
        <v>-30025.6</v>
      </c>
      <c r="D29" s="33">
        <f t="shared" si="9"/>
        <v>-87489.6</v>
      </c>
      <c r="E29" s="33">
        <f t="shared" si="9"/>
        <v>-68305.6</v>
      </c>
      <c r="F29" s="33">
        <f t="shared" si="9"/>
        <v>-67504.8</v>
      </c>
      <c r="G29" s="33">
        <f t="shared" si="9"/>
        <v>-42966</v>
      </c>
      <c r="H29" s="33">
        <f t="shared" si="9"/>
        <v>-19289.6</v>
      </c>
      <c r="I29" s="33">
        <f t="shared" si="9"/>
        <v>-25440.8</v>
      </c>
      <c r="J29" s="33">
        <f t="shared" si="9"/>
        <v>-25036</v>
      </c>
      <c r="K29" s="33">
        <f t="shared" si="9"/>
        <v>-51070.8</v>
      </c>
      <c r="L29" s="33">
        <f t="shared" si="7"/>
        <v>-442411.19999999995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-366.06</v>
      </c>
      <c r="J31" s="17">
        <v>0</v>
      </c>
      <c r="K31" s="17">
        <v>0</v>
      </c>
      <c r="L31" s="33">
        <f t="shared" si="7"/>
        <v>-366.06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-8390.09</v>
      </c>
      <c r="J32" s="17">
        <v>0</v>
      </c>
      <c r="K32" s="17">
        <v>0</v>
      </c>
      <c r="L32" s="33">
        <f t="shared" si="7"/>
        <v>-8390.09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439550.23999999993</v>
      </c>
      <c r="C48" s="41">
        <f aca="true" t="shared" si="12" ref="C48:K48">IF(C17+C27+C40+C49&lt;0,0,C17+C27+C49)</f>
        <v>352924.97</v>
      </c>
      <c r="D48" s="41">
        <f t="shared" si="12"/>
        <v>1175778.2199999997</v>
      </c>
      <c r="E48" s="41">
        <f t="shared" si="12"/>
        <v>946918.8899999998</v>
      </c>
      <c r="F48" s="41">
        <f t="shared" si="12"/>
        <v>1027113.3199999998</v>
      </c>
      <c r="G48" s="41">
        <f t="shared" si="12"/>
        <v>564125.15</v>
      </c>
      <c r="H48" s="41">
        <f t="shared" si="12"/>
        <v>320070.42</v>
      </c>
      <c r="I48" s="41">
        <f t="shared" si="12"/>
        <v>424281.68</v>
      </c>
      <c r="J48" s="41">
        <f t="shared" si="12"/>
        <v>490016.45</v>
      </c>
      <c r="K48" s="41">
        <f t="shared" si="12"/>
        <v>592010.0099999999</v>
      </c>
      <c r="L48" s="42">
        <f>SUM(B48:K48)</f>
        <v>6332789.349999999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439550.24</v>
      </c>
      <c r="C54" s="41">
        <f aca="true" t="shared" si="14" ref="C54:J54">SUM(C55:C66)</f>
        <v>352924.97000000003</v>
      </c>
      <c r="D54" s="41">
        <f t="shared" si="14"/>
        <v>1175778.22</v>
      </c>
      <c r="E54" s="41">
        <f t="shared" si="14"/>
        <v>946918.89</v>
      </c>
      <c r="F54" s="41">
        <f t="shared" si="14"/>
        <v>1027113.31</v>
      </c>
      <c r="G54" s="41">
        <f t="shared" si="14"/>
        <v>564125.15</v>
      </c>
      <c r="H54" s="41">
        <f t="shared" si="14"/>
        <v>320070.42</v>
      </c>
      <c r="I54" s="41">
        <f>SUM(I55:I69)</f>
        <v>424281.68</v>
      </c>
      <c r="J54" s="41">
        <f t="shared" si="14"/>
        <v>490016.45</v>
      </c>
      <c r="K54" s="41">
        <f>SUM(K55:K68)</f>
        <v>592010.01</v>
      </c>
      <c r="L54" s="46">
        <f>SUM(B54:K54)</f>
        <v>6332789.34</v>
      </c>
      <c r="M54" s="40"/>
    </row>
    <row r="55" spans="1:13" ht="18.75" customHeight="1">
      <c r="A55" s="47" t="s">
        <v>51</v>
      </c>
      <c r="B55" s="48">
        <v>439550.24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439550.24</v>
      </c>
      <c r="M55" s="40"/>
    </row>
    <row r="56" spans="1:12" ht="18.75" customHeight="1">
      <c r="A56" s="47" t="s">
        <v>61</v>
      </c>
      <c r="B56" s="17">
        <v>0</v>
      </c>
      <c r="C56" s="48">
        <v>308174.08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308174.08</v>
      </c>
    </row>
    <row r="57" spans="1:12" ht="18.75" customHeight="1">
      <c r="A57" s="47" t="s">
        <v>62</v>
      </c>
      <c r="B57" s="17">
        <v>0</v>
      </c>
      <c r="C57" s="48">
        <v>44750.89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44750.89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1175778.22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1175778.22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946918.89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946918.89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1027113.31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1027113.31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564125.15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564125.15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320070.42</v>
      </c>
      <c r="I62" s="17">
        <v>0</v>
      </c>
      <c r="J62" s="17">
        <v>0</v>
      </c>
      <c r="K62" s="17">
        <v>0</v>
      </c>
      <c r="L62" s="46">
        <f t="shared" si="15"/>
        <v>320070.42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490016.45</v>
      </c>
      <c r="K64" s="17">
        <v>0</v>
      </c>
      <c r="L64" s="46">
        <f t="shared" si="15"/>
        <v>490016.45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329157.57</v>
      </c>
      <c r="L65" s="46">
        <f t="shared" si="15"/>
        <v>329157.57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262852.44</v>
      </c>
      <c r="L66" s="46">
        <f t="shared" si="15"/>
        <v>262852.44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424281.68</v>
      </c>
      <c r="J69" s="53">
        <v>0</v>
      </c>
      <c r="K69" s="53">
        <v>0</v>
      </c>
      <c r="L69" s="51">
        <f>SUM(B69:K69)</f>
        <v>424281.68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2021-08-11T17:28:21Z</dcterms:modified>
  <cp:category/>
  <cp:version/>
  <cp:contentType/>
  <cp:contentStatus/>
</cp:coreProperties>
</file>