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<sst xmlns="http://schemas.openxmlformats.org/spreadsheetml/2006/main" count="80" uniqueCount="79">
  <si>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</si>
  <si>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</si>
  <si>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</si>
  <si>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</si>
  <si>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</si>
  <si>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</si>
  <si>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</si>
  <si>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</si>
  <si>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</si>
  <si>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</si>
  <si>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</si>
  <si>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</si>
  <si>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</si>
  <si>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</si>
  <si>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</si>
  <si>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</si>
  <si>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</si>
  <si>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</si>
  <si>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</si>
  <si>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</si>
  <si>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</si>
  <si>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</si>
  <si>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</si>
  <si>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</si>
  <si>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</si>
  <si>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</si>
  <si>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</si>
  <si>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</si>
  <si>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</si>
  <si>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</si>
  <si>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</si>
  <si>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</si>
  <si>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</si>
  <si>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</si>
  <si>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</si>
  <si>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</si>
  <si>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</si>
  <si>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</si>
  <si>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</si>
  <si>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</si>
  <si>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</si>
  <si>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</si>
  <si>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</si>
  <si>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</si>
  <si>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</si>
  <si>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</si>
  <si>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</si>
  <si>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</si>
  <si>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</si>
  <si>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</si>
  <si>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</si>
  <si>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</si>
  <si>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</si>
  <si>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</si>
  <si>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</si>
  <si>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</si>
  <si>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</si>
  <si>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</si>
  <si>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</si>
  <si>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</si>
  <si>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</si>
  <si>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</si>
  <si>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</si>
  <si>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</si>
  <si>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</si>
  <si>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</si>
  <si>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</si>
  <si>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</si>
  <si>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</si>
  <si>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</si>
  <si>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</si>
  <si>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</si>
  <si>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</si>
  <si>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</si>
  <si>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</si>
  <si>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04/08/21 - VENCIMENTO 11/08/21</t>
  </si>
  <si>
    <t>7.15. Consórcio KBPX</t>
  </si>
  <si>
    <t>5.3. Revisão de Remuneração pelo Transporte Coletivo ¹</t>
  </si>
  <si>
    <t>¹ Remuneração da frota parada de julho.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</si>
</sst>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4" fillId="0" borderId="0" xfId="0" applyNumberFormat="1" applyFont="1" applyAlignment="1">
      <alignment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46" fillId="0" borderId="0" xfId="0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6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1">
      <c r="A2" s="57" t="s">
        <v>75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8" t="s">
        <v>1</v>
      </c>
      <c r="B4" s="59" t="s">
        <v>2</v>
      </c>
      <c r="C4" s="60"/>
      <c r="D4" s="60"/>
      <c r="E4" s="60"/>
      <c r="F4" s="60"/>
      <c r="G4" s="60"/>
      <c r="H4" s="60"/>
      <c r="I4" s="60"/>
      <c r="J4" s="60"/>
      <c r="K4" s="60"/>
      <c r="L4" s="61" t="s">
        <v>3</v>
      </c>
    </row>
    <row r="5" spans="1:12" ht="30" customHeight="1">
      <c r="A5" s="58"/>
      <c r="B5" s="6" t="s">
        <v>4</v>
      </c>
      <c r="C5" s="6" t="s">
        <v>62</v>
      </c>
      <c r="D5" s="6" t="s">
        <v>5</v>
      </c>
      <c r="E5" s="7" t="s">
        <v>63</v>
      </c>
      <c r="F5" s="7" t="s">
        <v>64</v>
      </c>
      <c r="G5" s="7" t="s">
        <v>65</v>
      </c>
      <c r="H5" s="7" t="s">
        <v>66</v>
      </c>
      <c r="I5" s="6" t="s">
        <v>6</v>
      </c>
      <c r="J5" s="6" t="s">
        <v>67</v>
      </c>
      <c r="K5" s="6" t="s">
        <v>4</v>
      </c>
      <c r="L5" s="58"/>
    </row>
    <row r="6" spans="1:12" ht="18.75" customHeight="1">
      <c r="A6" s="58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8"/>
    </row>
    <row r="7" spans="1:13" ht="17.25" customHeight="1">
      <c r="A7" s="9" t="s">
        <v>17</v>
      </c>
      <c r="B7" s="10">
        <f>B8+B11</f>
        <v>67737</v>
      </c>
      <c r="C7" s="10">
        <f>C8+C11</f>
        <v>85139</v>
      </c>
      <c r="D7" s="10">
        <f aca="true" t="shared" si="0" ref="D7:K7">D8+D11</f>
        <v>240486</v>
      </c>
      <c r="E7" s="10">
        <f t="shared" si="0"/>
        <v>209147</v>
      </c>
      <c r="F7" s="10">
        <f t="shared" si="0"/>
        <v>219087</v>
      </c>
      <c r="G7" s="10">
        <f t="shared" si="0"/>
        <v>113264</v>
      </c>
      <c r="H7" s="10">
        <f t="shared" si="0"/>
        <v>56448</v>
      </c>
      <c r="I7" s="10">
        <f t="shared" si="0"/>
        <v>102995</v>
      </c>
      <c r="J7" s="10">
        <f t="shared" si="0"/>
        <v>85375</v>
      </c>
      <c r="K7" s="10">
        <f t="shared" si="0"/>
        <v>168174</v>
      </c>
      <c r="L7" s="10">
        <f>SUM(B7:K7)</f>
        <v>1347852</v>
      </c>
      <c r="M7" s="11"/>
    </row>
    <row r="8" spans="1:13" ht="17.25" customHeight="1">
      <c r="A8" s="12" t="s">
        <v>18</v>
      </c>
      <c r="B8" s="13">
        <f>B9+B10</f>
        <v>5613</v>
      </c>
      <c r="C8" s="13">
        <f aca="true" t="shared" si="1" ref="C8:K8">C9+C10</f>
        <v>6559</v>
      </c>
      <c r="D8" s="13">
        <f t="shared" si="1"/>
        <v>19451</v>
      </c>
      <c r="E8" s="13">
        <f t="shared" si="1"/>
        <v>15105</v>
      </c>
      <c r="F8" s="13">
        <f t="shared" si="1"/>
        <v>15072</v>
      </c>
      <c r="G8" s="13">
        <f t="shared" si="1"/>
        <v>9642</v>
      </c>
      <c r="H8" s="13">
        <f t="shared" si="1"/>
        <v>4241</v>
      </c>
      <c r="I8" s="13">
        <f t="shared" si="1"/>
        <v>5699</v>
      </c>
      <c r="J8" s="13">
        <f t="shared" si="1"/>
        <v>5735</v>
      </c>
      <c r="K8" s="13">
        <f t="shared" si="1"/>
        <v>11346</v>
      </c>
      <c r="L8" s="13">
        <f>SUM(B8:K8)</f>
        <v>98463</v>
      </c>
      <c r="M8"/>
    </row>
    <row r="9" spans="1:13" ht="17.25" customHeight="1">
      <c r="A9" s="14" t="s">
        <v>19</v>
      </c>
      <c r="B9" s="15">
        <v>5612</v>
      </c>
      <c r="C9" s="15">
        <v>6559</v>
      </c>
      <c r="D9" s="15">
        <v>19451</v>
      </c>
      <c r="E9" s="15">
        <v>15105</v>
      </c>
      <c r="F9" s="15">
        <v>15072</v>
      </c>
      <c r="G9" s="15">
        <v>9642</v>
      </c>
      <c r="H9" s="15">
        <v>4235</v>
      </c>
      <c r="I9" s="15">
        <v>5699</v>
      </c>
      <c r="J9" s="15">
        <v>5735</v>
      </c>
      <c r="K9" s="15">
        <v>11346</v>
      </c>
      <c r="L9" s="13">
        <f>SUM(B9:K9)</f>
        <v>98456</v>
      </c>
      <c r="M9"/>
    </row>
    <row r="10" spans="1:13" ht="17.25" customHeight="1">
      <c r="A10" s="14" t="s">
        <v>20</v>
      </c>
      <c r="B10" s="15">
        <v>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6</v>
      </c>
      <c r="I10" s="15">
        <v>0</v>
      </c>
      <c r="J10" s="15">
        <v>0</v>
      </c>
      <c r="K10" s="15">
        <v>0</v>
      </c>
      <c r="L10" s="13">
        <f>SUM(B10:K10)</f>
        <v>7</v>
      </c>
      <c r="M10"/>
    </row>
    <row r="11" spans="1:13" ht="17.25" customHeight="1">
      <c r="A11" s="12" t="s">
        <v>21</v>
      </c>
      <c r="B11" s="15">
        <v>62124</v>
      </c>
      <c r="C11" s="15">
        <v>78580</v>
      </c>
      <c r="D11" s="15">
        <v>221035</v>
      </c>
      <c r="E11" s="15">
        <v>194042</v>
      </c>
      <c r="F11" s="15">
        <v>204015</v>
      </c>
      <c r="G11" s="15">
        <v>103622</v>
      </c>
      <c r="H11" s="15">
        <v>52207</v>
      </c>
      <c r="I11" s="15">
        <v>97296</v>
      </c>
      <c r="J11" s="15">
        <v>79640</v>
      </c>
      <c r="K11" s="15">
        <v>156828</v>
      </c>
      <c r="L11" s="13">
        <f>SUM(B11:K11)</f>
        <v>1249389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5.8081</v>
      </c>
      <c r="C13" s="20">
        <v>3.0613</v>
      </c>
      <c r="D13" s="20">
        <v>3.6458</v>
      </c>
      <c r="E13" s="20">
        <v>3.687</v>
      </c>
      <c r="F13" s="20">
        <v>3.2638</v>
      </c>
      <c r="G13" s="20">
        <v>3.5865</v>
      </c>
      <c r="H13" s="20">
        <v>3.9516</v>
      </c>
      <c r="I13" s="20">
        <v>3.2821</v>
      </c>
      <c r="J13" s="20">
        <v>3.5339</v>
      </c>
      <c r="K13" s="20">
        <v>2.8853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1.218867950821865</v>
      </c>
      <c r="C15" s="22">
        <v>1.444340496270233</v>
      </c>
      <c r="D15" s="22">
        <v>1.409251526017972</v>
      </c>
      <c r="E15" s="22">
        <v>1.281869486737303</v>
      </c>
      <c r="F15" s="22">
        <v>1.491743127954406</v>
      </c>
      <c r="G15" s="22">
        <v>1.448895410790841</v>
      </c>
      <c r="H15" s="22">
        <v>1.496757220848445</v>
      </c>
      <c r="I15" s="22">
        <v>1.339743565889333</v>
      </c>
      <c r="J15" s="22">
        <v>1.66540762269818</v>
      </c>
      <c r="K15" s="22">
        <v>1.292611215266541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74</v>
      </c>
      <c r="B17" s="25">
        <f>B18+B19+B20+B21+B22+B23+B24</f>
        <v>482330.93</v>
      </c>
      <c r="C17" s="25">
        <f aca="true" t="shared" si="2" ref="C17:K17">C18+C19+C20+C21+C22+C23+C24</f>
        <v>382840.39999999997</v>
      </c>
      <c r="D17" s="25">
        <f t="shared" si="2"/>
        <v>1265295.45</v>
      </c>
      <c r="E17" s="25">
        <f t="shared" si="2"/>
        <v>1005437.1999999998</v>
      </c>
      <c r="F17" s="25">
        <f t="shared" si="2"/>
        <v>1094116.6</v>
      </c>
      <c r="G17" s="25">
        <f t="shared" si="2"/>
        <v>606600.6</v>
      </c>
      <c r="H17" s="25">
        <f t="shared" si="2"/>
        <v>346534.81000000006</v>
      </c>
      <c r="I17" s="25">
        <f t="shared" si="2"/>
        <v>458791.1</v>
      </c>
      <c r="J17" s="25">
        <f t="shared" si="2"/>
        <v>514314.05000000005</v>
      </c>
      <c r="K17" s="25">
        <f t="shared" si="2"/>
        <v>642953.22</v>
      </c>
      <c r="L17" s="25">
        <f>L18+L19+L20+L21+L22+L23+L24</f>
        <v>6799214.359999999</v>
      </c>
      <c r="M17"/>
    </row>
    <row r="18" spans="1:13" ht="17.25" customHeight="1">
      <c r="A18" s="26" t="s">
        <v>24</v>
      </c>
      <c r="B18" s="33">
        <f aca="true" t="shared" si="3" ref="B18:K18">ROUND(B13*B7,2)</f>
        <v>393423.27</v>
      </c>
      <c r="C18" s="33">
        <f t="shared" si="3"/>
        <v>260636.02</v>
      </c>
      <c r="D18" s="33">
        <f t="shared" si="3"/>
        <v>876763.86</v>
      </c>
      <c r="E18" s="33">
        <f t="shared" si="3"/>
        <v>771124.99</v>
      </c>
      <c r="F18" s="33">
        <f t="shared" si="3"/>
        <v>715056.15</v>
      </c>
      <c r="G18" s="33">
        <f t="shared" si="3"/>
        <v>406221.34</v>
      </c>
      <c r="H18" s="33">
        <f t="shared" si="3"/>
        <v>223059.92</v>
      </c>
      <c r="I18" s="33">
        <f t="shared" si="3"/>
        <v>338039.89</v>
      </c>
      <c r="J18" s="33">
        <f t="shared" si="3"/>
        <v>301706.71</v>
      </c>
      <c r="K18" s="33">
        <f t="shared" si="3"/>
        <v>485232.44</v>
      </c>
      <c r="L18" s="33">
        <f aca="true" t="shared" si="4" ref="L18:L24">SUM(B18:K18)</f>
        <v>4771264.59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86107.74</v>
      </c>
      <c r="C19" s="33">
        <f t="shared" si="5"/>
        <v>115811.14</v>
      </c>
      <c r="D19" s="33">
        <f t="shared" si="5"/>
        <v>358816.95</v>
      </c>
      <c r="E19" s="33">
        <f t="shared" si="5"/>
        <v>217356.61</v>
      </c>
      <c r="F19" s="33">
        <f t="shared" si="5"/>
        <v>351623.95</v>
      </c>
      <c r="G19" s="33">
        <f t="shared" si="5"/>
        <v>182350.9</v>
      </c>
      <c r="H19" s="33">
        <f t="shared" si="5"/>
        <v>110806.63</v>
      </c>
      <c r="I19" s="33">
        <f t="shared" si="5"/>
        <v>114846.88</v>
      </c>
      <c r="J19" s="33">
        <f t="shared" si="5"/>
        <v>200757.94</v>
      </c>
      <c r="K19" s="33">
        <f t="shared" si="5"/>
        <v>141984.45</v>
      </c>
      <c r="L19" s="33">
        <f t="shared" si="4"/>
        <v>1880463.1899999997</v>
      </c>
      <c r="M19"/>
    </row>
    <row r="20" spans="1:13" ht="17.25" customHeight="1">
      <c r="A20" s="27" t="s">
        <v>26</v>
      </c>
      <c r="B20" s="33">
        <v>1458.69</v>
      </c>
      <c r="C20" s="33">
        <v>5052.01</v>
      </c>
      <c r="D20" s="33">
        <v>27032.18</v>
      </c>
      <c r="E20" s="33">
        <v>19107.97</v>
      </c>
      <c r="F20" s="33">
        <v>26095.27</v>
      </c>
      <c r="G20" s="33">
        <v>18028.36</v>
      </c>
      <c r="H20" s="33">
        <v>11327.03</v>
      </c>
      <c r="I20" s="33">
        <v>4563.1</v>
      </c>
      <c r="J20" s="33">
        <v>9166.94</v>
      </c>
      <c r="K20" s="33">
        <v>13053.87</v>
      </c>
      <c r="L20" s="33">
        <f t="shared" si="4"/>
        <v>134885.42</v>
      </c>
      <c r="M20"/>
    </row>
    <row r="21" spans="1:13" ht="17.25" customHeight="1">
      <c r="A21" s="27" t="s">
        <v>27</v>
      </c>
      <c r="B21" s="33">
        <v>1341.23</v>
      </c>
      <c r="C21" s="29">
        <v>1341.23</v>
      </c>
      <c r="D21" s="29">
        <v>2682.46</v>
      </c>
      <c r="E21" s="29">
        <v>2682.46</v>
      </c>
      <c r="F21" s="33">
        <v>1341.23</v>
      </c>
      <c r="G21" s="29">
        <v>0</v>
      </c>
      <c r="H21" s="33">
        <v>1341.23</v>
      </c>
      <c r="I21" s="29">
        <v>1341.23</v>
      </c>
      <c r="J21" s="29">
        <v>2682.46</v>
      </c>
      <c r="K21" s="29">
        <v>2682.46</v>
      </c>
      <c r="L21" s="33">
        <f t="shared" si="4"/>
        <v>17435.989999999998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-4329.03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 t="shared" si="4"/>
        <v>-4329.03</v>
      </c>
      <c r="M22"/>
    </row>
    <row r="23" spans="1:13" ht="17.25" customHeight="1">
      <c r="A23" s="27" t="s">
        <v>72</v>
      </c>
      <c r="B23" s="33">
        <v>0</v>
      </c>
      <c r="C23" s="33">
        <v>0</v>
      </c>
      <c r="D23" s="33">
        <v>0</v>
      </c>
      <c r="E23" s="33">
        <v>-505.8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f t="shared" si="4"/>
        <v>-505.8</v>
      </c>
      <c r="M23"/>
    </row>
    <row r="24" spans="1:13" ht="17.25" customHeight="1">
      <c r="A24" s="27" t="s">
        <v>73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f t="shared" si="4"/>
        <v>0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1712317.67</v>
      </c>
      <c r="C27" s="33">
        <f t="shared" si="6"/>
        <v>652944.4500000001</v>
      </c>
      <c r="D27" s="33">
        <f t="shared" si="6"/>
        <v>1568644.59</v>
      </c>
      <c r="E27" s="33">
        <f t="shared" si="6"/>
        <v>1658208.7300000004</v>
      </c>
      <c r="F27" s="33">
        <f t="shared" si="6"/>
        <v>-31850.370000000003</v>
      </c>
      <c r="G27" s="33">
        <f t="shared" si="6"/>
        <v>1324428.4999999998</v>
      </c>
      <c r="H27" s="33">
        <f t="shared" si="6"/>
        <v>477137.2299999999</v>
      </c>
      <c r="I27" s="33">
        <f t="shared" si="6"/>
        <v>466824.45</v>
      </c>
      <c r="J27" s="33">
        <f t="shared" si="6"/>
        <v>1249566.2300000002</v>
      </c>
      <c r="K27" s="33">
        <f t="shared" si="6"/>
        <v>1507825.75</v>
      </c>
      <c r="L27" s="33">
        <f aca="true" t="shared" si="7" ref="L27:L33">SUM(B27:K27)</f>
        <v>10586047.23</v>
      </c>
      <c r="M27"/>
    </row>
    <row r="28" spans="1:13" ht="18.75" customHeight="1">
      <c r="A28" s="27" t="s">
        <v>30</v>
      </c>
      <c r="B28" s="33">
        <f>B29+B30+B31+B32</f>
        <v>-24692.8</v>
      </c>
      <c r="C28" s="33">
        <f aca="true" t="shared" si="8" ref="C28:K28">C29+C30+C31+C32</f>
        <v>-28859.6</v>
      </c>
      <c r="D28" s="33">
        <f t="shared" si="8"/>
        <v>-85584.4</v>
      </c>
      <c r="E28" s="33">
        <f t="shared" si="8"/>
        <v>-66462</v>
      </c>
      <c r="F28" s="33">
        <f t="shared" si="8"/>
        <v>-66316.8</v>
      </c>
      <c r="G28" s="33">
        <f t="shared" si="8"/>
        <v>-42424.8</v>
      </c>
      <c r="H28" s="33">
        <f t="shared" si="8"/>
        <v>-18634</v>
      </c>
      <c r="I28" s="33">
        <f t="shared" si="8"/>
        <v>-35479.409999999996</v>
      </c>
      <c r="J28" s="33">
        <f t="shared" si="8"/>
        <v>-25234</v>
      </c>
      <c r="K28" s="33">
        <f t="shared" si="8"/>
        <v>-49922.4</v>
      </c>
      <c r="L28" s="33">
        <f t="shared" si="7"/>
        <v>-443610.20999999996</v>
      </c>
      <c r="M28"/>
    </row>
    <row r="29" spans="1:13" s="36" customFormat="1" ht="18.75" customHeight="1">
      <c r="A29" s="34" t="s">
        <v>57</v>
      </c>
      <c r="B29" s="33">
        <f>-ROUND((B9)*$E$3,2)</f>
        <v>-24692.8</v>
      </c>
      <c r="C29" s="33">
        <f aca="true" t="shared" si="9" ref="C29:K29">-ROUND((C9)*$E$3,2)</f>
        <v>-28859.6</v>
      </c>
      <c r="D29" s="33">
        <f t="shared" si="9"/>
        <v>-85584.4</v>
      </c>
      <c r="E29" s="33">
        <f t="shared" si="9"/>
        <v>-66462</v>
      </c>
      <c r="F29" s="33">
        <f t="shared" si="9"/>
        <v>-66316.8</v>
      </c>
      <c r="G29" s="33">
        <f t="shared" si="9"/>
        <v>-42424.8</v>
      </c>
      <c r="H29" s="33">
        <f t="shared" si="9"/>
        <v>-18634</v>
      </c>
      <c r="I29" s="33">
        <f t="shared" si="9"/>
        <v>-25075.6</v>
      </c>
      <c r="J29" s="33">
        <f t="shared" si="9"/>
        <v>-25234</v>
      </c>
      <c r="K29" s="33">
        <f t="shared" si="9"/>
        <v>-49922.4</v>
      </c>
      <c r="L29" s="33">
        <f t="shared" si="7"/>
        <v>-433206.39999999997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-366.05</v>
      </c>
      <c r="J31" s="17">
        <v>0</v>
      </c>
      <c r="K31" s="17">
        <v>0</v>
      </c>
      <c r="L31" s="33">
        <f t="shared" si="7"/>
        <v>-366.05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-10037.76</v>
      </c>
      <c r="J32" s="17">
        <v>0</v>
      </c>
      <c r="K32" s="17">
        <v>0</v>
      </c>
      <c r="L32" s="33">
        <f t="shared" si="7"/>
        <v>-10037.76</v>
      </c>
      <c r="M32"/>
    </row>
    <row r="33" spans="1:13" s="36" customFormat="1" ht="18.75" customHeight="1">
      <c r="A33" s="27" t="s">
        <v>34</v>
      </c>
      <c r="B33" s="38">
        <f>SUM(B34:B45)</f>
        <v>-19995.4</v>
      </c>
      <c r="C33" s="38">
        <f aca="true" t="shared" si="10" ref="C33:K33">SUM(C34:C45)</f>
        <v>0</v>
      </c>
      <c r="D33" s="38">
        <f t="shared" si="10"/>
        <v>0</v>
      </c>
      <c r="E33" s="38">
        <f t="shared" si="10"/>
        <v>-4560.55</v>
      </c>
      <c r="F33" s="38">
        <f t="shared" si="10"/>
        <v>0</v>
      </c>
      <c r="G33" s="38">
        <f t="shared" si="10"/>
        <v>0</v>
      </c>
      <c r="H33" s="38">
        <f t="shared" si="10"/>
        <v>-7837.96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-32393.91</v>
      </c>
      <c r="M33"/>
    </row>
    <row r="34" spans="1:13" ht="18.75" customHeight="1">
      <c r="A34" s="37" t="s">
        <v>35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aca="true" t="shared" si="11" ref="L34:L46">SUM(B34:K34)</f>
        <v>0</v>
      </c>
      <c r="M34"/>
    </row>
    <row r="35" spans="1:13" ht="18.75" customHeight="1">
      <c r="A35" s="37" t="s">
        <v>36</v>
      </c>
      <c r="B35" s="33">
        <v>-19995.4</v>
      </c>
      <c r="C35" s="17">
        <v>0</v>
      </c>
      <c r="D35" s="17">
        <v>0</v>
      </c>
      <c r="E35" s="33">
        <v>-4560.55</v>
      </c>
      <c r="F35" s="28">
        <v>0</v>
      </c>
      <c r="G35" s="28">
        <v>0</v>
      </c>
      <c r="H35" s="33">
        <v>-7837.96</v>
      </c>
      <c r="I35" s="17">
        <v>0</v>
      </c>
      <c r="J35" s="28">
        <v>0</v>
      </c>
      <c r="K35" s="17">
        <v>0</v>
      </c>
      <c r="L35" s="33">
        <f>SUM(B35:K35)</f>
        <v>-32393.91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1"/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77</v>
      </c>
      <c r="B46" s="33">
        <v>1757005.8699999999</v>
      </c>
      <c r="C46" s="33">
        <v>681804.05</v>
      </c>
      <c r="D46" s="33">
        <v>1654228.99</v>
      </c>
      <c r="E46" s="33">
        <v>1729231.2800000005</v>
      </c>
      <c r="F46" s="33">
        <v>34466.43</v>
      </c>
      <c r="G46" s="33">
        <v>1366853.2999999998</v>
      </c>
      <c r="H46" s="33">
        <v>503609.18999999994</v>
      </c>
      <c r="I46" s="33">
        <v>502303.86</v>
      </c>
      <c r="J46" s="33">
        <v>1274800.2300000002</v>
      </c>
      <c r="K46" s="33">
        <v>1557748.15</v>
      </c>
      <c r="L46" s="33">
        <f t="shared" si="11"/>
        <v>11062051.35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46</v>
      </c>
      <c r="B48" s="41">
        <f>IF(B17+B27+B40+B49&lt;0,0,B17+B27+B49)</f>
        <v>2194648.6</v>
      </c>
      <c r="C48" s="41">
        <f aca="true" t="shared" si="12" ref="C48:K48">IF(C17+C27+C40+C49&lt;0,0,C17+C27+C49)</f>
        <v>1035784.8500000001</v>
      </c>
      <c r="D48" s="41">
        <f t="shared" si="12"/>
        <v>2833940.04</v>
      </c>
      <c r="E48" s="41">
        <f t="shared" si="12"/>
        <v>2663645.93</v>
      </c>
      <c r="F48" s="41">
        <f t="shared" si="12"/>
        <v>1062266.23</v>
      </c>
      <c r="G48" s="41">
        <f t="shared" si="12"/>
        <v>1931029.0999999996</v>
      </c>
      <c r="H48" s="41">
        <f t="shared" si="12"/>
        <v>823672.04</v>
      </c>
      <c r="I48" s="41">
        <f t="shared" si="12"/>
        <v>925615.55</v>
      </c>
      <c r="J48" s="41">
        <f t="shared" si="12"/>
        <v>1763880.2800000003</v>
      </c>
      <c r="K48" s="41">
        <f t="shared" si="12"/>
        <v>2150778.9699999997</v>
      </c>
      <c r="L48" s="42">
        <f>SUM(B48:K48)</f>
        <v>17385261.59</v>
      </c>
      <c r="M48" s="55"/>
    </row>
    <row r="49" spans="1:12" ht="18.75" customHeight="1">
      <c r="A49" s="27" t="s">
        <v>47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48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49</v>
      </c>
      <c r="B54" s="41">
        <f>SUM(B55:B68)</f>
        <v>2194648.6</v>
      </c>
      <c r="C54" s="41">
        <f aca="true" t="shared" si="14" ref="C54:J54">SUM(C55:C66)</f>
        <v>1035784.8500000001</v>
      </c>
      <c r="D54" s="41">
        <f t="shared" si="14"/>
        <v>2833940.04</v>
      </c>
      <c r="E54" s="41">
        <f t="shared" si="14"/>
        <v>2663645.93</v>
      </c>
      <c r="F54" s="41">
        <f t="shared" si="14"/>
        <v>1062266.23</v>
      </c>
      <c r="G54" s="41">
        <f t="shared" si="14"/>
        <v>1931029.1</v>
      </c>
      <c r="H54" s="41">
        <f t="shared" si="14"/>
        <v>823672.04</v>
      </c>
      <c r="I54" s="41">
        <f>SUM(I55:I69)</f>
        <v>925615.55</v>
      </c>
      <c r="J54" s="41">
        <f t="shared" si="14"/>
        <v>1763880.28</v>
      </c>
      <c r="K54" s="41">
        <f>SUM(K55:K68)</f>
        <v>2150778.98</v>
      </c>
      <c r="L54" s="46">
        <f>SUM(B54:K54)</f>
        <v>17385261.599999998</v>
      </c>
      <c r="M54" s="40"/>
    </row>
    <row r="55" spans="1:13" ht="18.75" customHeight="1">
      <c r="A55" s="47" t="s">
        <v>50</v>
      </c>
      <c r="B55" s="48">
        <v>2194648.6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2194648.6</v>
      </c>
      <c r="M55" s="40"/>
    </row>
    <row r="56" spans="1:12" ht="18.75" customHeight="1">
      <c r="A56" s="47" t="s">
        <v>60</v>
      </c>
      <c r="B56" s="17">
        <v>0</v>
      </c>
      <c r="C56" s="48">
        <v>906977.8500000001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906977.8500000001</v>
      </c>
    </row>
    <row r="57" spans="1:12" ht="18.75" customHeight="1">
      <c r="A57" s="47" t="s">
        <v>61</v>
      </c>
      <c r="B57" s="17">
        <v>0</v>
      </c>
      <c r="C57" s="48">
        <v>128807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128807</v>
      </c>
    </row>
    <row r="58" spans="1:12" ht="18.75" customHeight="1">
      <c r="A58" s="47" t="s">
        <v>51</v>
      </c>
      <c r="B58" s="17">
        <v>0</v>
      </c>
      <c r="C58" s="17">
        <v>0</v>
      </c>
      <c r="D58" s="48">
        <v>2833940.04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2833940.04</v>
      </c>
    </row>
    <row r="59" spans="1:12" ht="18.75" customHeight="1">
      <c r="A59" s="47" t="s">
        <v>52</v>
      </c>
      <c r="B59" s="17">
        <v>0</v>
      </c>
      <c r="C59" s="17">
        <v>0</v>
      </c>
      <c r="D59" s="17">
        <v>0</v>
      </c>
      <c r="E59" s="48">
        <v>2663645.93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2663645.93</v>
      </c>
    </row>
    <row r="60" spans="1:12" ht="18.75" customHeight="1">
      <c r="A60" s="47" t="s">
        <v>53</v>
      </c>
      <c r="B60" s="17">
        <v>0</v>
      </c>
      <c r="C60" s="17">
        <v>0</v>
      </c>
      <c r="D60" s="17">
        <v>0</v>
      </c>
      <c r="E60" s="17">
        <v>0</v>
      </c>
      <c r="F60" s="48">
        <v>1062266.23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1062266.23</v>
      </c>
    </row>
    <row r="61" spans="1:12" ht="18.75" customHeight="1">
      <c r="A61" s="47" t="s">
        <v>54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1931029.1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1931029.1</v>
      </c>
    </row>
    <row r="62" spans="1:12" ht="18.75" customHeight="1">
      <c r="A62" s="47" t="s">
        <v>55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823672.04</v>
      </c>
      <c r="I62" s="17">
        <v>0</v>
      </c>
      <c r="J62" s="17">
        <v>0</v>
      </c>
      <c r="K62" s="17">
        <v>0</v>
      </c>
      <c r="L62" s="46">
        <f t="shared" si="15"/>
        <v>823672.04</v>
      </c>
    </row>
    <row r="63" spans="1:12" ht="18.75" customHeight="1">
      <c r="A63" s="47" t="s">
        <v>56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58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48">
        <v>1763880.28</v>
      </c>
      <c r="K64" s="17">
        <v>0</v>
      </c>
      <c r="L64" s="46">
        <f t="shared" si="15"/>
        <v>1763880.28</v>
      </c>
    </row>
    <row r="65" spans="1:12" ht="18.75" customHeight="1">
      <c r="A65" s="47" t="s">
        <v>68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1354341.71</v>
      </c>
      <c r="L65" s="46">
        <f t="shared" si="15"/>
        <v>1354341.71</v>
      </c>
    </row>
    <row r="66" spans="1:12" ht="18.75" customHeight="1">
      <c r="A66" s="47" t="s">
        <v>69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796437.27</v>
      </c>
      <c r="L66" s="46">
        <f t="shared" si="15"/>
        <v>796437.27</v>
      </c>
    </row>
    <row r="67" spans="1:12" ht="18.75" customHeight="1">
      <c r="A67" s="47" t="s">
        <v>70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>SUM(B67:K67)</f>
        <v>0</v>
      </c>
    </row>
    <row r="68" spans="1:12" ht="18" customHeight="1">
      <c r="A68" s="47" t="s">
        <v>71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50" t="s">
        <v>76</v>
      </c>
      <c r="B69" s="53">
        <v>0</v>
      </c>
      <c r="C69" s="53">
        <v>0</v>
      </c>
      <c r="D69" s="53">
        <v>0</v>
      </c>
      <c r="E69" s="53">
        <v>0</v>
      </c>
      <c r="F69" s="53">
        <v>0</v>
      </c>
      <c r="G69" s="53">
        <v>0</v>
      </c>
      <c r="H69" s="53">
        <v>0</v>
      </c>
      <c r="I69" s="51">
        <v>925615.55</v>
      </c>
      <c r="J69" s="53">
        <v>0</v>
      </c>
      <c r="K69" s="53">
        <v>0</v>
      </c>
      <c r="L69" s="51">
        <f>SUM(B69:K69)</f>
        <v>925615.55</v>
      </c>
    </row>
    <row r="70" spans="1:12" ht="18" customHeight="1">
      <c r="A70" s="62" t="s">
        <v>78</v>
      </c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52"/>
      <c r="I71"/>
      <c r="K71"/>
    </row>
    <row r="72" spans="1:11" ht="14.25">
      <c r="A72" s="54"/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2021-08-11T14:15:13Z</dcterms:modified>
  <cp:category/>
  <cp:version/>
  <cp:contentType/>
  <cp:contentStatus/>
</cp:coreProperties>
</file>