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<sst xmlns="http://schemas.openxmlformats.org/spreadsheetml/2006/main" count="80" uniqueCount="79">
  <si>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</si>
  <si>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</si>
  <si>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</si>
  <si>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</si>
  <si>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</si>
  <si>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</si>
  <si>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</si>
  <si>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</si>
  <si>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</si>
  <si>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</si>
  <si>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</si>
  <si>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</si>
  <si>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</si>
  <si>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</si>
  <si>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</si>
  <si>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</si>
  <si>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</si>
  <si>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</si>
  <si>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</si>
  <si>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</si>
  <si>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</si>
  <si>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</si>
  <si>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</si>
  <si>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</si>
  <si>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</si>
  <si>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</si>
  <si>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</si>
  <si>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</si>
  <si>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</si>
  <si>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</si>
  <si>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</si>
  <si>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</si>
  <si>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</si>
  <si>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</si>
  <si>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</si>
  <si>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</si>
  <si>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</si>
  <si>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</si>
  <si>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</si>
  <si>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</si>
  <si>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</si>
  <si>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</si>
  <si>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</si>
  <si>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</si>
  <si>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</si>
  <si>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</si>
  <si>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</si>
  <si>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</si>
  <si>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</si>
  <si>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</si>
  <si>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</si>
  <si>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</si>
  <si>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</si>
  <si>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</si>
  <si>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</si>
  <si>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</si>
  <si>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</si>
  <si>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</si>
  <si>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</si>
  <si>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</si>
  <si>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</si>
  <si>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</si>
  <si>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</si>
  <si>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</si>
  <si>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</si>
  <si>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</si>
  <si>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</si>
  <si>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</si>
  <si>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</si>
  <si>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</si>
  <si>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</si>
  <si>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</si>
  <si>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</si>
  <si>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</si>
  <si>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</si>
  <si>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03/08/21 - VENCIMENTO 10/08/21</t>
  </si>
  <si>
    <t>7.15. Consórcio KBPX</t>
  </si>
  <si>
    <t>5.3. Revisão de Remuneração pelo Transporte Coletivo ¹</t>
  </si>
  <si>
    <t>¹ Frota parada de junho.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</si>
</sst>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66105</v>
      </c>
      <c r="C7" s="10">
        <f>C8+C11</f>
        <v>82021</v>
      </c>
      <c r="D7" s="10">
        <f aca="true" t="shared" si="0" ref="D7:K7">D8+D11</f>
        <v>233955</v>
      </c>
      <c r="E7" s="10">
        <f t="shared" si="0"/>
        <v>205770</v>
      </c>
      <c r="F7" s="10">
        <f t="shared" si="0"/>
        <v>214142</v>
      </c>
      <c r="G7" s="10">
        <f t="shared" si="0"/>
        <v>109935</v>
      </c>
      <c r="H7" s="10">
        <f t="shared" si="0"/>
        <v>54350</v>
      </c>
      <c r="I7" s="10">
        <f t="shared" si="0"/>
        <v>98644</v>
      </c>
      <c r="J7" s="10">
        <f t="shared" si="0"/>
        <v>82214</v>
      </c>
      <c r="K7" s="10">
        <f t="shared" si="0"/>
        <v>165655</v>
      </c>
      <c r="L7" s="10">
        <f>SUM(B7:K7)</f>
        <v>1312791</v>
      </c>
      <c r="M7" s="11"/>
    </row>
    <row r="8" spans="1:13" ht="17.25" customHeight="1">
      <c r="A8" s="12" t="s">
        <v>18</v>
      </c>
      <c r="B8" s="13">
        <f>B9+B10</f>
        <v>5612</v>
      </c>
      <c r="C8" s="13">
        <f aca="true" t="shared" si="1" ref="C8:K8">C9+C10</f>
        <v>6529</v>
      </c>
      <c r="D8" s="13">
        <f t="shared" si="1"/>
        <v>19453</v>
      </c>
      <c r="E8" s="13">
        <f t="shared" si="1"/>
        <v>15206</v>
      </c>
      <c r="F8" s="13">
        <f t="shared" si="1"/>
        <v>15320</v>
      </c>
      <c r="G8" s="13">
        <f t="shared" si="1"/>
        <v>9169</v>
      </c>
      <c r="H8" s="13">
        <f t="shared" si="1"/>
        <v>4116</v>
      </c>
      <c r="I8" s="13">
        <f t="shared" si="1"/>
        <v>5710</v>
      </c>
      <c r="J8" s="13">
        <f t="shared" si="1"/>
        <v>5613</v>
      </c>
      <c r="K8" s="13">
        <f t="shared" si="1"/>
        <v>11120</v>
      </c>
      <c r="L8" s="13">
        <f>SUM(B8:K8)</f>
        <v>97848</v>
      </c>
      <c r="M8"/>
    </row>
    <row r="9" spans="1:13" ht="17.25" customHeight="1">
      <c r="A9" s="14" t="s">
        <v>19</v>
      </c>
      <c r="B9" s="15">
        <v>5611</v>
      </c>
      <c r="C9" s="15">
        <v>6529</v>
      </c>
      <c r="D9" s="15">
        <v>19453</v>
      </c>
      <c r="E9" s="15">
        <v>15206</v>
      </c>
      <c r="F9" s="15">
        <v>15320</v>
      </c>
      <c r="G9" s="15">
        <v>9169</v>
      </c>
      <c r="H9" s="15">
        <v>4114</v>
      </c>
      <c r="I9" s="15">
        <v>5710</v>
      </c>
      <c r="J9" s="15">
        <v>5613</v>
      </c>
      <c r="K9" s="15">
        <v>11120</v>
      </c>
      <c r="L9" s="13">
        <f>SUM(B9:K9)</f>
        <v>97845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60493</v>
      </c>
      <c r="C11" s="15">
        <v>75492</v>
      </c>
      <c r="D11" s="15">
        <v>214502</v>
      </c>
      <c r="E11" s="15">
        <v>190564</v>
      </c>
      <c r="F11" s="15">
        <v>198822</v>
      </c>
      <c r="G11" s="15">
        <v>100766</v>
      </c>
      <c r="H11" s="15">
        <v>50234</v>
      </c>
      <c r="I11" s="15">
        <v>92934</v>
      </c>
      <c r="J11" s="15">
        <v>76601</v>
      </c>
      <c r="K11" s="15">
        <v>154535</v>
      </c>
      <c r="L11" s="13">
        <f>SUM(B11:K11)</f>
        <v>1214943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1.239172085445694</v>
      </c>
      <c r="C15" s="22">
        <v>1.483196263871414</v>
      </c>
      <c r="D15" s="22">
        <v>1.440461804225846</v>
      </c>
      <c r="E15" s="22">
        <v>1.314269888652234</v>
      </c>
      <c r="F15" s="22">
        <v>1.524133273406528</v>
      </c>
      <c r="G15" s="22">
        <v>1.487305089301216</v>
      </c>
      <c r="H15" s="22">
        <v>1.547944154682526</v>
      </c>
      <c r="I15" s="22">
        <v>1.389537823714598</v>
      </c>
      <c r="J15" s="22">
        <v>1.722034331835805</v>
      </c>
      <c r="K15" s="22">
        <v>1.304735507448903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478415.31</v>
      </c>
      <c r="C17" s="25">
        <f aca="true" t="shared" si="2" ref="C17:K17">C18+C19+C20+C21+C22+C23+C24</f>
        <v>378769.56</v>
      </c>
      <c r="D17" s="25">
        <f t="shared" si="2"/>
        <v>1258011.23</v>
      </c>
      <c r="E17" s="25">
        <f t="shared" si="2"/>
        <v>1014848.97</v>
      </c>
      <c r="F17" s="25">
        <f t="shared" si="2"/>
        <v>1092846.12</v>
      </c>
      <c r="G17" s="25">
        <f t="shared" si="2"/>
        <v>604406.11</v>
      </c>
      <c r="H17" s="25">
        <f t="shared" si="2"/>
        <v>345156.41</v>
      </c>
      <c r="I17" s="25">
        <f t="shared" si="2"/>
        <v>455780.3599999999</v>
      </c>
      <c r="J17" s="25">
        <f t="shared" si="2"/>
        <v>512284.67</v>
      </c>
      <c r="K17" s="25">
        <f t="shared" si="2"/>
        <v>639312.6699999999</v>
      </c>
      <c r="L17" s="25">
        <f>L18+L19+L20+L21+L22+L23+L24</f>
        <v>6779831.409999999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383944.45</v>
      </c>
      <c r="C18" s="33">
        <f t="shared" si="3"/>
        <v>251090.89</v>
      </c>
      <c r="D18" s="33">
        <f t="shared" si="3"/>
        <v>852953.14</v>
      </c>
      <c r="E18" s="33">
        <f t="shared" si="3"/>
        <v>758673.99</v>
      </c>
      <c r="F18" s="33">
        <f t="shared" si="3"/>
        <v>698916.66</v>
      </c>
      <c r="G18" s="33">
        <f t="shared" si="3"/>
        <v>394281.88</v>
      </c>
      <c r="H18" s="33">
        <f t="shared" si="3"/>
        <v>214769.46</v>
      </c>
      <c r="I18" s="33">
        <f t="shared" si="3"/>
        <v>323759.47</v>
      </c>
      <c r="J18" s="33">
        <f t="shared" si="3"/>
        <v>290536.05</v>
      </c>
      <c r="K18" s="33">
        <f t="shared" si="3"/>
        <v>477964.37</v>
      </c>
      <c r="L18" s="33">
        <f aca="true" t="shared" si="4" ref="L18:L24">SUM(B18:K18)</f>
        <v>4646890.359999999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91828.79</v>
      </c>
      <c r="C19" s="33">
        <f t="shared" si="5"/>
        <v>121326.18</v>
      </c>
      <c r="D19" s="33">
        <f t="shared" si="5"/>
        <v>375693.28</v>
      </c>
      <c r="E19" s="33">
        <f t="shared" si="5"/>
        <v>238428.39</v>
      </c>
      <c r="F19" s="33">
        <f t="shared" si="5"/>
        <v>366325.48</v>
      </c>
      <c r="G19" s="33">
        <f t="shared" si="5"/>
        <v>192135.57</v>
      </c>
      <c r="H19" s="33">
        <f t="shared" si="5"/>
        <v>117681.67</v>
      </c>
      <c r="I19" s="33">
        <f t="shared" si="5"/>
        <v>126116.56</v>
      </c>
      <c r="J19" s="33">
        <f t="shared" si="5"/>
        <v>209777</v>
      </c>
      <c r="K19" s="33">
        <f t="shared" si="5"/>
        <v>145652.71</v>
      </c>
      <c r="L19" s="33">
        <f t="shared" si="4"/>
        <v>1984965.6300000001</v>
      </c>
      <c r="M19"/>
    </row>
    <row r="20" spans="1:13" ht="17.25" customHeight="1">
      <c r="A20" s="27" t="s">
        <v>26</v>
      </c>
      <c r="B20" s="33">
        <v>1417.94</v>
      </c>
      <c r="C20" s="33">
        <v>5011.26</v>
      </c>
      <c r="D20" s="33">
        <v>26682.35</v>
      </c>
      <c r="E20" s="33">
        <v>19393.16</v>
      </c>
      <c r="F20" s="33">
        <v>26262.75</v>
      </c>
      <c r="G20" s="33">
        <v>17988.66</v>
      </c>
      <c r="H20" s="33">
        <v>11364.05</v>
      </c>
      <c r="I20" s="33">
        <v>4563.1</v>
      </c>
      <c r="J20" s="33">
        <v>9289.16</v>
      </c>
      <c r="K20" s="33">
        <v>13013.13</v>
      </c>
      <c r="L20" s="33">
        <f t="shared" si="4"/>
        <v>134985.56000000003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-117.1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-44109.25</v>
      </c>
      <c r="C27" s="33">
        <f t="shared" si="6"/>
        <v>-29350.059999999998</v>
      </c>
      <c r="D27" s="33">
        <f t="shared" si="6"/>
        <v>-85556.39</v>
      </c>
      <c r="E27" s="33">
        <f t="shared" si="6"/>
        <v>-71045.58</v>
      </c>
      <c r="F27" s="33">
        <f t="shared" si="6"/>
        <v>-67418.88</v>
      </c>
      <c r="G27" s="33">
        <f t="shared" si="6"/>
        <v>-39620.119999999995</v>
      </c>
      <c r="H27" s="33">
        <f t="shared" si="6"/>
        <v>-25939.559999999998</v>
      </c>
      <c r="I27" s="33">
        <f t="shared" si="6"/>
        <v>-51665.35</v>
      </c>
      <c r="J27" s="33">
        <f t="shared" si="6"/>
        <v>-25086.64</v>
      </c>
      <c r="K27" s="33">
        <f t="shared" si="6"/>
        <v>-49474.71</v>
      </c>
      <c r="L27" s="33">
        <f aca="true" t="shared" si="7" ref="L27:L33">SUM(B27:K27)</f>
        <v>-489266.54000000004</v>
      </c>
      <c r="M27"/>
    </row>
    <row r="28" spans="1:13" ht="18.75" customHeight="1">
      <c r="A28" s="27" t="s">
        <v>30</v>
      </c>
      <c r="B28" s="33">
        <f>B29+B30+B31+B32</f>
        <v>-24688.4</v>
      </c>
      <c r="C28" s="33">
        <f aca="true" t="shared" si="8" ref="C28:K28">C29+C30+C31+C32</f>
        <v>-28727.6</v>
      </c>
      <c r="D28" s="33">
        <f t="shared" si="8"/>
        <v>-85593.2</v>
      </c>
      <c r="E28" s="33">
        <f t="shared" si="8"/>
        <v>-66906.4</v>
      </c>
      <c r="F28" s="33">
        <f t="shared" si="8"/>
        <v>-67408</v>
      </c>
      <c r="G28" s="33">
        <f t="shared" si="8"/>
        <v>-40343.6</v>
      </c>
      <c r="H28" s="33">
        <f t="shared" si="8"/>
        <v>-18101.6</v>
      </c>
      <c r="I28" s="33">
        <f t="shared" si="8"/>
        <v>-51566.68</v>
      </c>
      <c r="J28" s="33">
        <f t="shared" si="8"/>
        <v>-24697.2</v>
      </c>
      <c r="K28" s="33">
        <f t="shared" si="8"/>
        <v>-48928</v>
      </c>
      <c r="L28" s="33">
        <f t="shared" si="7"/>
        <v>-456960.67999999993</v>
      </c>
      <c r="M28"/>
    </row>
    <row r="29" spans="1:13" s="36" customFormat="1" ht="18.75" customHeight="1">
      <c r="A29" s="34" t="s">
        <v>57</v>
      </c>
      <c r="B29" s="33">
        <f>-ROUND((B9)*$E$3,2)</f>
        <v>-24688.4</v>
      </c>
      <c r="C29" s="33">
        <f aca="true" t="shared" si="9" ref="C29:K29">-ROUND((C9)*$E$3,2)</f>
        <v>-28727.6</v>
      </c>
      <c r="D29" s="33">
        <f t="shared" si="9"/>
        <v>-85593.2</v>
      </c>
      <c r="E29" s="33">
        <f t="shared" si="9"/>
        <v>-66906.4</v>
      </c>
      <c r="F29" s="33">
        <f t="shared" si="9"/>
        <v>-67408</v>
      </c>
      <c r="G29" s="33">
        <f t="shared" si="9"/>
        <v>-40343.6</v>
      </c>
      <c r="H29" s="33">
        <f t="shared" si="9"/>
        <v>-18101.6</v>
      </c>
      <c r="I29" s="33">
        <f t="shared" si="9"/>
        <v>-25124</v>
      </c>
      <c r="J29" s="33">
        <f t="shared" si="9"/>
        <v>-24697.2</v>
      </c>
      <c r="K29" s="33">
        <f t="shared" si="9"/>
        <v>-48928</v>
      </c>
      <c r="L29" s="33">
        <f t="shared" si="7"/>
        <v>-430517.99999999994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-585.68</v>
      </c>
      <c r="J31" s="17">
        <v>0</v>
      </c>
      <c r="K31" s="17">
        <v>0</v>
      </c>
      <c r="L31" s="33">
        <f t="shared" si="7"/>
        <v>-585.68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-25857</v>
      </c>
      <c r="J32" s="17">
        <v>0</v>
      </c>
      <c r="K32" s="17">
        <v>0</v>
      </c>
      <c r="L32" s="33">
        <f t="shared" si="7"/>
        <v>-25857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574.55</v>
      </c>
      <c r="C46" s="33">
        <v>-622.46</v>
      </c>
      <c r="D46" s="33">
        <v>36.81</v>
      </c>
      <c r="E46" s="33">
        <v>421.37</v>
      </c>
      <c r="F46" s="33">
        <v>-10.88</v>
      </c>
      <c r="G46" s="33">
        <v>723.48</v>
      </c>
      <c r="H46" s="17">
        <v>0</v>
      </c>
      <c r="I46" s="33">
        <v>-98.67</v>
      </c>
      <c r="J46" s="33">
        <v>-389.44</v>
      </c>
      <c r="K46" s="33">
        <v>-546.71</v>
      </c>
      <c r="L46" s="33">
        <f t="shared" si="11"/>
        <v>88.04999999999973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434306.06</v>
      </c>
      <c r="C48" s="41">
        <f aca="true" t="shared" si="12" ref="C48:K48">IF(C17+C27+C40+C49&lt;0,0,C17+C27+C49)</f>
        <v>349419.5</v>
      </c>
      <c r="D48" s="41">
        <f t="shared" si="12"/>
        <v>1172454.84</v>
      </c>
      <c r="E48" s="41">
        <f t="shared" si="12"/>
        <v>943803.39</v>
      </c>
      <c r="F48" s="41">
        <f t="shared" si="12"/>
        <v>1025427.2400000001</v>
      </c>
      <c r="G48" s="41">
        <f t="shared" si="12"/>
        <v>564785.99</v>
      </c>
      <c r="H48" s="41">
        <f t="shared" si="12"/>
        <v>319216.85</v>
      </c>
      <c r="I48" s="41">
        <f t="shared" si="12"/>
        <v>404115.00999999995</v>
      </c>
      <c r="J48" s="41">
        <f t="shared" si="12"/>
        <v>487198.02999999997</v>
      </c>
      <c r="K48" s="41">
        <f t="shared" si="12"/>
        <v>589837.96</v>
      </c>
      <c r="L48" s="42">
        <f>SUM(B48:K48)</f>
        <v>6290564.87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434306.07</v>
      </c>
      <c r="C54" s="41">
        <f aca="true" t="shared" si="14" ref="C54:J54">SUM(C55:C66)</f>
        <v>349419.5</v>
      </c>
      <c r="D54" s="41">
        <f t="shared" si="14"/>
        <v>1172454.84</v>
      </c>
      <c r="E54" s="41">
        <f t="shared" si="14"/>
        <v>943803.39</v>
      </c>
      <c r="F54" s="41">
        <f t="shared" si="14"/>
        <v>1025427.23</v>
      </c>
      <c r="G54" s="41">
        <f t="shared" si="14"/>
        <v>564785.98</v>
      </c>
      <c r="H54" s="41">
        <f t="shared" si="14"/>
        <v>319216.85</v>
      </c>
      <c r="I54" s="41">
        <f>SUM(I55:I69)</f>
        <v>404115.01</v>
      </c>
      <c r="J54" s="41">
        <f t="shared" si="14"/>
        <v>487198.03</v>
      </c>
      <c r="K54" s="41">
        <f>SUM(K55:K68)</f>
        <v>589837.96</v>
      </c>
      <c r="L54" s="46">
        <f>SUM(B54:K54)</f>
        <v>6290564.859999999</v>
      </c>
      <c r="M54" s="40"/>
    </row>
    <row r="55" spans="1:13" ht="18.75" customHeight="1">
      <c r="A55" s="47" t="s">
        <v>50</v>
      </c>
      <c r="B55" s="48">
        <v>434306.07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434306.07</v>
      </c>
      <c r="M55" s="40"/>
    </row>
    <row r="56" spans="1:12" ht="18.75" customHeight="1">
      <c r="A56" s="47" t="s">
        <v>60</v>
      </c>
      <c r="B56" s="17">
        <v>0</v>
      </c>
      <c r="C56" s="48">
        <v>305287.82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305287.82</v>
      </c>
    </row>
    <row r="57" spans="1:12" ht="18.75" customHeight="1">
      <c r="A57" s="47" t="s">
        <v>61</v>
      </c>
      <c r="B57" s="17">
        <v>0</v>
      </c>
      <c r="C57" s="48">
        <v>44131.68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44131.68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1172454.84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1172454.84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943803.39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943803.39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1025427.23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1025427.23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564785.98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564785.98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319216.85</v>
      </c>
      <c r="I62" s="17">
        <v>0</v>
      </c>
      <c r="J62" s="17">
        <v>0</v>
      </c>
      <c r="K62" s="17">
        <v>0</v>
      </c>
      <c r="L62" s="46">
        <f t="shared" si="15"/>
        <v>319216.85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487198.03</v>
      </c>
      <c r="K64" s="17">
        <v>0</v>
      </c>
      <c r="L64" s="46">
        <f t="shared" si="15"/>
        <v>487198.03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328716.7</v>
      </c>
      <c r="L65" s="46">
        <f t="shared" si="15"/>
        <v>328716.7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261121.26</v>
      </c>
      <c r="L66" s="46">
        <f t="shared" si="15"/>
        <v>261121.26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404115.01</v>
      </c>
      <c r="J69" s="53">
        <v>0</v>
      </c>
      <c r="K69" s="53">
        <v>0</v>
      </c>
      <c r="L69" s="51">
        <f>SUM(B69:K69)</f>
        <v>404115.01</v>
      </c>
    </row>
    <row r="70" spans="1:12" ht="18" customHeight="1">
      <c r="A70" s="6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2021-08-09T17:28:38Z</dcterms:modified>
  <cp:category/>
  <cp:version/>
  <cp:contentType/>
  <cp:contentStatus/>
</cp:coreProperties>
</file>